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torage.rice.edu\k-home\kap5\Desktop\"/>
    </mc:Choice>
  </mc:AlternateContent>
  <bookViews>
    <workbookView xWindow="0" yWindow="0" windowWidth="13755" windowHeight="3855" firstSheet="1" activeTab="1"/>
  </bookViews>
  <sheets>
    <sheet name="Read Me" sheetId="19" state="hidden" r:id="rId1"/>
    <sheet name="FAYT" sheetId="13" r:id="rId2"/>
    <sheet name="FAYT example" sheetId="32" state="hidden" r:id="rId3"/>
    <sheet name="Code" sheetId="2" state="hidden" r:id="rId4"/>
    <sheet name="DA List" sheetId="15" state="hidden" r:id="rId5"/>
  </sheets>
  <definedNames>
    <definedName name="_xlnm._FilterDatabase" localSheetId="4" hidden="1">'DA List'!$E$2:$G$81</definedName>
    <definedName name="_xlnm.Print_Area" localSheetId="4">'DA List'!#REF!</definedName>
    <definedName name="_xlnm.Print_Area" localSheetId="1">FAYT!$B$2:$N$81</definedName>
    <definedName name="_xlnm.Print_Area" localSheetId="2">'FAYT example'!$B$2:$N$81</definedName>
  </definedNames>
  <calcPr calcId="191029"/>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9" i="32" l="1"/>
  <c r="O79" i="32"/>
  <c r="P78" i="32"/>
  <c r="O78" i="32"/>
  <c r="P77" i="32"/>
  <c r="O77" i="32"/>
  <c r="P76" i="32"/>
  <c r="O76" i="32"/>
  <c r="P75" i="32"/>
  <c r="O75" i="32"/>
  <c r="H73" i="32"/>
  <c r="K73" i="32" s="1"/>
  <c r="C73" i="32"/>
  <c r="P71" i="32"/>
  <c r="O71" i="32"/>
  <c r="P70" i="32"/>
  <c r="O70" i="32"/>
  <c r="P69" i="32"/>
  <c r="O69" i="32"/>
  <c r="P68" i="32"/>
  <c r="O68" i="32"/>
  <c r="P67" i="32"/>
  <c r="O67" i="32"/>
  <c r="H65" i="32"/>
  <c r="K65" i="32" s="1"/>
  <c r="C65" i="32"/>
  <c r="P63" i="32"/>
  <c r="O63" i="32"/>
  <c r="P62" i="32"/>
  <c r="O62" i="32"/>
  <c r="P61" i="32"/>
  <c r="O61" i="32"/>
  <c r="P60" i="32"/>
  <c r="O60" i="32"/>
  <c r="P59" i="32"/>
  <c r="O59" i="32"/>
  <c r="H57" i="32"/>
  <c r="K57" i="32" s="1"/>
  <c r="C57" i="32"/>
  <c r="P55" i="32"/>
  <c r="O55" i="32"/>
  <c r="P54" i="32"/>
  <c r="O54" i="32"/>
  <c r="P53" i="32"/>
  <c r="O53" i="32"/>
  <c r="P52" i="32"/>
  <c r="O52" i="32"/>
  <c r="P51" i="32"/>
  <c r="O51" i="32"/>
  <c r="H49" i="32"/>
  <c r="K49" i="32" s="1"/>
  <c r="C49" i="32"/>
  <c r="P47" i="32"/>
  <c r="O47" i="32"/>
  <c r="P46" i="32"/>
  <c r="O46" i="32"/>
  <c r="P45" i="32"/>
  <c r="O45" i="32"/>
  <c r="P44" i="32"/>
  <c r="O44" i="32"/>
  <c r="P43" i="32"/>
  <c r="O43" i="32"/>
  <c r="H41" i="32"/>
  <c r="C41" i="32"/>
  <c r="P39" i="32"/>
  <c r="O39" i="32"/>
  <c r="P38" i="32"/>
  <c r="O38" i="32"/>
  <c r="P37" i="32"/>
  <c r="O37" i="32"/>
  <c r="P36" i="32"/>
  <c r="O36" i="32"/>
  <c r="P35" i="32"/>
  <c r="O35" i="32"/>
  <c r="H33" i="32"/>
  <c r="C33" i="32"/>
  <c r="P31" i="32"/>
  <c r="O31" i="32"/>
  <c r="P30" i="32"/>
  <c r="O30" i="32"/>
  <c r="P29" i="32"/>
  <c r="O29" i="32"/>
  <c r="P28" i="32"/>
  <c r="O28" i="32"/>
  <c r="P27" i="32"/>
  <c r="O27" i="32"/>
  <c r="K25" i="32"/>
  <c r="H25" i="32"/>
  <c r="C25" i="32"/>
  <c r="P23" i="32"/>
  <c r="O23" i="32"/>
  <c r="P22" i="32"/>
  <c r="O22" i="32"/>
  <c r="P21" i="32"/>
  <c r="O21" i="32"/>
  <c r="P20" i="32"/>
  <c r="O20" i="32"/>
  <c r="P19" i="32"/>
  <c r="O19" i="32"/>
  <c r="H17" i="32"/>
  <c r="C17" i="32"/>
  <c r="P15" i="32"/>
  <c r="O15" i="32"/>
  <c r="P14" i="32"/>
  <c r="O14" i="32"/>
  <c r="P13" i="32"/>
  <c r="O13" i="32"/>
  <c r="P12" i="32"/>
  <c r="O12" i="32"/>
  <c r="P11" i="32"/>
  <c r="O11" i="32"/>
  <c r="H9" i="32"/>
  <c r="C9" i="32"/>
  <c r="D7" i="32"/>
  <c r="N6" i="32"/>
  <c r="I79" i="32" s="1"/>
  <c r="E6" i="32"/>
  <c r="D7" i="13"/>
  <c r="L81" i="32" l="1"/>
  <c r="I46" i="32"/>
  <c r="I14" i="32"/>
  <c r="I35" i="32"/>
  <c r="I53" i="32"/>
  <c r="I60" i="32"/>
  <c r="I71" i="32"/>
  <c r="I21" i="32"/>
  <c r="I28" i="32"/>
  <c r="I39" i="32"/>
  <c r="I67" i="32"/>
  <c r="I78" i="32"/>
  <c r="N81" i="32"/>
  <c r="I13" i="32"/>
  <c r="I20" i="32"/>
  <c r="I27" i="32"/>
  <c r="I31" i="32"/>
  <c r="I38" i="32"/>
  <c r="I45" i="32"/>
  <c r="I52" i="32"/>
  <c r="I59" i="32"/>
  <c r="I63" i="32"/>
  <c r="I70" i="32"/>
  <c r="I77" i="32"/>
  <c r="I12" i="32"/>
  <c r="I19" i="32"/>
  <c r="I23" i="32"/>
  <c r="I30" i="32"/>
  <c r="I37" i="32"/>
  <c r="I44" i="32"/>
  <c r="I51" i="32"/>
  <c r="I55" i="32"/>
  <c r="I62" i="32"/>
  <c r="I69" i="32"/>
  <c r="I76" i="32"/>
  <c r="I11" i="32"/>
  <c r="I15" i="32"/>
  <c r="I22" i="32"/>
  <c r="I29" i="32"/>
  <c r="I36" i="32"/>
  <c r="I33" i="32" s="1"/>
  <c r="K33" i="32" s="1"/>
  <c r="I43" i="32"/>
  <c r="I47" i="32"/>
  <c r="I54" i="32"/>
  <c r="I61" i="32"/>
  <c r="I68" i="32"/>
  <c r="I75" i="32"/>
  <c r="I65" i="32" l="1"/>
  <c r="I9" i="32"/>
  <c r="K9" i="32" s="1"/>
  <c r="I73" i="32"/>
  <c r="I17" i="32"/>
  <c r="K17" i="32" s="1"/>
  <c r="I25" i="32"/>
  <c r="I49" i="32"/>
  <c r="I41" i="32"/>
  <c r="K41" i="32" s="1"/>
  <c r="I57" i="32"/>
  <c r="N6" i="13" l="1"/>
  <c r="P79" i="13" l="1"/>
  <c r="O79" i="13"/>
  <c r="P78" i="13"/>
  <c r="O78" i="13"/>
  <c r="P77" i="13"/>
  <c r="O77" i="13"/>
  <c r="P76" i="13"/>
  <c r="O76" i="13"/>
  <c r="P75" i="13"/>
  <c r="O75" i="13"/>
  <c r="P71" i="13"/>
  <c r="O71" i="13"/>
  <c r="P70" i="13"/>
  <c r="O70" i="13"/>
  <c r="P69" i="13"/>
  <c r="O69" i="13"/>
  <c r="P68" i="13"/>
  <c r="O68" i="13"/>
  <c r="P67" i="13"/>
  <c r="O67" i="13"/>
  <c r="P63" i="13"/>
  <c r="O63" i="13"/>
  <c r="P62" i="13"/>
  <c r="O62" i="13"/>
  <c r="P61" i="13"/>
  <c r="O61" i="13"/>
  <c r="P60" i="13"/>
  <c r="O60" i="13"/>
  <c r="P59" i="13"/>
  <c r="O59" i="13"/>
  <c r="P55" i="13"/>
  <c r="O55" i="13"/>
  <c r="P54" i="13"/>
  <c r="O54" i="13"/>
  <c r="P53" i="13"/>
  <c r="O53" i="13"/>
  <c r="P52" i="13"/>
  <c r="O52" i="13"/>
  <c r="P51" i="13"/>
  <c r="O51" i="13"/>
  <c r="P47" i="13"/>
  <c r="O47" i="13"/>
  <c r="P46" i="13"/>
  <c r="O46" i="13"/>
  <c r="P45" i="13"/>
  <c r="O45" i="13"/>
  <c r="P44" i="13"/>
  <c r="O44" i="13"/>
  <c r="P43" i="13"/>
  <c r="O43" i="13"/>
  <c r="P39" i="13"/>
  <c r="O39" i="13"/>
  <c r="P38" i="13"/>
  <c r="O38" i="13"/>
  <c r="P37" i="13"/>
  <c r="O37" i="13"/>
  <c r="P36" i="13"/>
  <c r="O36" i="13"/>
  <c r="P35" i="13"/>
  <c r="O35" i="13"/>
  <c r="P31" i="13"/>
  <c r="O31" i="13"/>
  <c r="P30" i="13"/>
  <c r="O30" i="13"/>
  <c r="P29" i="13"/>
  <c r="O29" i="13"/>
  <c r="P28" i="13"/>
  <c r="O28" i="13"/>
  <c r="P27" i="13"/>
  <c r="O27" i="13"/>
  <c r="P23" i="13"/>
  <c r="O23" i="13"/>
  <c r="P22" i="13"/>
  <c r="O22" i="13"/>
  <c r="P21" i="13"/>
  <c r="O21" i="13"/>
  <c r="P20" i="13"/>
  <c r="O20" i="13"/>
  <c r="P19" i="13"/>
  <c r="O19" i="13"/>
  <c r="P15" i="13"/>
  <c r="O15" i="13"/>
  <c r="P14" i="13"/>
  <c r="O14" i="13"/>
  <c r="P13" i="13"/>
  <c r="O13" i="13"/>
  <c r="P12" i="13"/>
  <c r="O12" i="13"/>
  <c r="P11" i="13"/>
  <c r="O11" i="13"/>
  <c r="L81" i="13" l="1"/>
  <c r="N81" i="13"/>
  <c r="H73" i="13" l="1"/>
  <c r="K73" i="13" s="1"/>
  <c r="H65" i="13"/>
  <c r="K65" i="13" s="1"/>
  <c r="H57" i="13"/>
  <c r="K57" i="13" s="1"/>
  <c r="H49" i="13"/>
  <c r="K49" i="13" s="1"/>
  <c r="H41" i="13"/>
  <c r="K41" i="13" s="1"/>
  <c r="H33" i="13"/>
  <c r="K33" i="13" s="1"/>
  <c r="H25" i="13"/>
  <c r="K25" i="13" s="1"/>
  <c r="H17" i="13"/>
  <c r="K17" i="13" s="1"/>
  <c r="H9" i="13"/>
  <c r="I14" i="13" l="1"/>
  <c r="I15" i="13"/>
  <c r="I12" i="13"/>
  <c r="I13" i="13"/>
  <c r="I79" i="13" l="1"/>
  <c r="I20" i="13" l="1"/>
  <c r="I31" i="13"/>
  <c r="I45" i="13"/>
  <c r="I59" i="13"/>
  <c r="I70" i="13"/>
  <c r="I23" i="13"/>
  <c r="I37" i="13"/>
  <c r="I51" i="13"/>
  <c r="I62" i="13"/>
  <c r="I76" i="13"/>
  <c r="I19" i="13"/>
  <c r="I30" i="13"/>
  <c r="I44" i="13"/>
  <c r="I55" i="13"/>
  <c r="I69" i="13"/>
  <c r="I27" i="13"/>
  <c r="I38" i="13"/>
  <c r="I52" i="13"/>
  <c r="I63" i="13"/>
  <c r="I77" i="13"/>
  <c r="I21" i="13"/>
  <c r="I28" i="13"/>
  <c r="I35" i="13"/>
  <c r="I39" i="13"/>
  <c r="I46" i="13"/>
  <c r="I53" i="13"/>
  <c r="I60" i="13"/>
  <c r="I67" i="13"/>
  <c r="I71" i="13"/>
  <c r="I78" i="13"/>
  <c r="I11" i="13"/>
  <c r="I9" i="13" s="1"/>
  <c r="K9" i="13" s="1"/>
  <c r="I22" i="13"/>
  <c r="I29" i="13"/>
  <c r="I36" i="13"/>
  <c r="I43" i="13"/>
  <c r="I47" i="13"/>
  <c r="I54" i="13"/>
  <c r="I61" i="13"/>
  <c r="I68" i="13"/>
  <c r="I75" i="13"/>
  <c r="I25" i="13" l="1"/>
  <c r="I17" i="13"/>
  <c r="E6" i="13" l="1"/>
  <c r="C73" i="13" l="1"/>
  <c r="C65" i="13"/>
  <c r="C57" i="13"/>
  <c r="C49" i="13"/>
  <c r="C41" i="13"/>
  <c r="C33" i="13"/>
  <c r="C25" i="13"/>
  <c r="C17" i="13"/>
  <c r="C9" i="13"/>
  <c r="I73" i="13" l="1"/>
  <c r="I41" i="13" l="1"/>
  <c r="I49" i="13"/>
  <c r="I57" i="13"/>
  <c r="I33" i="13"/>
  <c r="I65" i="13"/>
</calcChain>
</file>

<file path=xl/sharedStrings.xml><?xml version="1.0" encoding="utf-8"?>
<sst xmlns="http://schemas.openxmlformats.org/spreadsheetml/2006/main" count="363" uniqueCount="145">
  <si>
    <t>%*</t>
  </si>
  <si>
    <t>FUND</t>
  </si>
  <si>
    <t>ORGN</t>
  </si>
  <si>
    <t>ACCT</t>
  </si>
  <si>
    <t>PROG</t>
  </si>
  <si>
    <t>ACTV</t>
  </si>
  <si>
    <t>FALL SEMESTER</t>
  </si>
  <si>
    <t>SPRING SEMESTER</t>
  </si>
  <si>
    <t>IDR2</t>
  </si>
  <si>
    <t>First Name:</t>
  </si>
  <si>
    <t>Last Name:</t>
  </si>
  <si>
    <t>Employee ID #:</t>
  </si>
  <si>
    <t>Position #:</t>
  </si>
  <si>
    <t>Department:</t>
  </si>
  <si>
    <t xml:space="preserve">Appointment (month): </t>
  </si>
  <si>
    <t>Semi-Monthly Rate: $</t>
  </si>
  <si>
    <t xml:space="preserve">           FACULTY ACADEMIC YEAR TIME SALARY DISTRIBUTION</t>
  </si>
  <si>
    <t xml:space="preserve">Period: </t>
  </si>
  <si>
    <t>CONTROLLER'S OFFICE USE ONLY</t>
  </si>
  <si>
    <t>LOCN Cost Sharing</t>
  </si>
  <si>
    <t>AMOUNT by FUND</t>
  </si>
  <si>
    <t>Home Org:</t>
  </si>
  <si>
    <t>RCH</t>
  </si>
  <si>
    <t>INST</t>
  </si>
  <si>
    <t>OSP1</t>
  </si>
  <si>
    <t>OSP2</t>
  </si>
  <si>
    <t>RPLT</t>
  </si>
  <si>
    <t>Program Code</t>
  </si>
  <si>
    <t>ADM1</t>
  </si>
  <si>
    <t>DIV</t>
  </si>
  <si>
    <t>IDR1</t>
  </si>
  <si>
    <t>IDR9</t>
  </si>
  <si>
    <t>RCHU</t>
  </si>
  <si>
    <t>STU</t>
  </si>
  <si>
    <t>A1</t>
  </si>
  <si>
    <t>R75880</t>
  </si>
  <si>
    <t xml:space="preserve"> Base Salary: $</t>
  </si>
  <si>
    <t>Request</t>
  </si>
  <si>
    <t>Original</t>
  </si>
  <si>
    <t>Revised</t>
  </si>
  <si>
    <t xml:space="preserve">Request: </t>
  </si>
  <si>
    <t>Yes</t>
  </si>
  <si>
    <t>No</t>
  </si>
  <si>
    <t>ORG #</t>
  </si>
  <si>
    <t>ORGANIZATION NAME</t>
  </si>
  <si>
    <t>2xx</t>
  </si>
  <si>
    <t>664/680</t>
  </si>
  <si>
    <t>School Of Architecture</t>
  </si>
  <si>
    <t>Rice Design Alliance</t>
  </si>
  <si>
    <t>Baker Institute</t>
  </si>
  <si>
    <t>Provost</t>
  </si>
  <si>
    <t>Moody Center For The Arts</t>
  </si>
  <si>
    <t>Openstax</t>
  </si>
  <si>
    <t>Office Of Financial Aid</t>
  </si>
  <si>
    <t>Shepherd School Of Music</t>
  </si>
  <si>
    <t>Rice Quantum Institute (Rqi)</t>
  </si>
  <si>
    <t>Ken Kennedy Instituite - K2I</t>
  </si>
  <si>
    <t>Sspb Program</t>
  </si>
  <si>
    <t>Gulf Coast Consortia  (Keck Center)</t>
  </si>
  <si>
    <t>Center For Theoretical Biological Physics</t>
  </si>
  <si>
    <t>Rice Office Of Stem Engagement</t>
  </si>
  <si>
    <t>Rice Center For Quantum Materials</t>
  </si>
  <si>
    <t>Graduate &amp; Postdoctoral Studies</t>
  </si>
  <si>
    <t>Center For Education</t>
  </si>
  <si>
    <t>School Of Humanities</t>
  </si>
  <si>
    <t>Chao Center For Asian Studies</t>
  </si>
  <si>
    <t>History</t>
  </si>
  <si>
    <t>Jefferson Davis Project</t>
  </si>
  <si>
    <t>Philosophy</t>
  </si>
  <si>
    <t>Linguistics</t>
  </si>
  <si>
    <t>Humanities Research Center  (Hrc)</t>
  </si>
  <si>
    <t xml:space="preserve">Asst Dean Of Natural Sciences </t>
  </si>
  <si>
    <t>Rice University Math School Proj (Rusmp)</t>
  </si>
  <si>
    <t>Advance (Faculty Development Program)</t>
  </si>
  <si>
    <t>Sst School Science &amp; Technolgy (Replaced By 239710)</t>
  </si>
  <si>
    <t>Ecology &amp; Evolutionary Biology (Now 454000)</t>
  </si>
  <si>
    <t>Chemistry</t>
  </si>
  <si>
    <t>Chemistry - Mcdevitt'S Group</t>
  </si>
  <si>
    <t>Earth Science</t>
  </si>
  <si>
    <t>Earth Science - Geoprisms</t>
  </si>
  <si>
    <t>Mathematics</t>
  </si>
  <si>
    <t>Physics &amp; Astronomy</t>
  </si>
  <si>
    <t>Physics - Bonner Lab Group</t>
  </si>
  <si>
    <t>Biosciences At Rice</t>
  </si>
  <si>
    <t>Biochemistry &amp; Cell Biology (Replaced By 454000)</t>
  </si>
  <si>
    <t>Kinesiology</t>
  </si>
  <si>
    <t>Hipco</t>
  </si>
  <si>
    <t>Center For Bio &amp; Environ Nanotech (Cben)</t>
  </si>
  <si>
    <t>Institute Of Biosciences &amp; Bioengineering</t>
  </si>
  <si>
    <t>Rice Space Institute</t>
  </si>
  <si>
    <t>Facilities Engineering &amp; Planning</t>
  </si>
  <si>
    <t>Research &amp; Grad Stdnt Administrator</t>
  </si>
  <si>
    <t>Oshman Engineering Design Kitchen</t>
  </si>
  <si>
    <t>Chemical Engineering</t>
  </si>
  <si>
    <t>Electrical &amp; Comp. Engineering</t>
  </si>
  <si>
    <t>Civil &amp; Environmental Engineering</t>
  </si>
  <si>
    <t>Mechanical Eng. &amp; Material Sciences</t>
  </si>
  <si>
    <t>Materials Science And Nanoengineering</t>
  </si>
  <si>
    <t>Computer Science</t>
  </si>
  <si>
    <t>Global Health</t>
  </si>
  <si>
    <t>Biomedical Engineering</t>
  </si>
  <si>
    <t>Statistics</t>
  </si>
  <si>
    <t>School Of Social Sciences</t>
  </si>
  <si>
    <t>Kinder Institute  (Replaced By 130000)</t>
  </si>
  <si>
    <t>Economics</t>
  </si>
  <si>
    <t>Anthropology</t>
  </si>
  <si>
    <t>Psychology</t>
  </si>
  <si>
    <t>Sociology</t>
  </si>
  <si>
    <t>Political Science</t>
  </si>
  <si>
    <t>Kinder Institute For Urban Research</t>
  </si>
  <si>
    <t>Vice Prov Resch</t>
  </si>
  <si>
    <t>Row Labels</t>
  </si>
  <si>
    <t>Grand Total</t>
  </si>
  <si>
    <t>Count of ORG #</t>
  </si>
  <si>
    <t>Smalley Institute</t>
  </si>
  <si>
    <t>Paths-Up</t>
  </si>
  <si>
    <t>Ctr For Tech. In Teaching &amp; Learning (CTTL)</t>
  </si>
  <si>
    <t>Jones Graduate School of Business</t>
  </si>
  <si>
    <t>Glasscock School Continuing Studies</t>
  </si>
  <si>
    <t>Shared Equipment Authority SEA</t>
  </si>
  <si>
    <t>ISAID</t>
  </si>
  <si>
    <t>NEWT NSF Center</t>
  </si>
  <si>
    <t>Rice 360 Inst For Global Health</t>
  </si>
  <si>
    <t>To move from one box to another box: using tab keys, arrow keys or click on the box.</t>
  </si>
  <si>
    <t xml:space="preserve">      FACULTY ACADEMIC YEAR TIME SALARY DISTRIBUTION</t>
  </si>
  <si>
    <t>Instruction:</t>
  </si>
  <si>
    <t>Building Resource Adaptive Software Systems</t>
  </si>
  <si>
    <t>Children'S Environmental Health Initiative</t>
  </si>
  <si>
    <t>Question</t>
  </si>
  <si>
    <t>Select Semester</t>
  </si>
  <si>
    <t>Select Calendar Year</t>
  </si>
  <si>
    <t>Data in the gray empty boxes must be manually filled in or selected from the drop down list (Select Semester and Select Calendar Year).  If filled, the gray boxes will turn white.</t>
  </si>
  <si>
    <t>To copy and paste data from one cell to another, please copy and paste by Value (Paste Special)</t>
  </si>
  <si>
    <t>18/18</t>
  </si>
  <si>
    <t>%</t>
  </si>
  <si>
    <t>18/24</t>
  </si>
  <si>
    <t>R18530</t>
  </si>
  <si>
    <t>R23900</t>
  </si>
  <si>
    <t xml:space="preserve">R funds: </t>
  </si>
  <si>
    <t xml:space="preserve">C/S: </t>
  </si>
  <si>
    <t>Total Pay Periods:</t>
  </si>
  <si>
    <t>Auto complete: Some data will be automatically filled in based on input data (no need to enter). For example, Department "Chemistry" will be populated if Home Org "416000" is entered. However, automatic populated data can be overwritten if needed.</t>
  </si>
  <si>
    <t>Automatic error checking: Red text is to be aware of and should be fixed: Popup message, means that the input is invalid. Please check the pop up message and correct the errors</t>
  </si>
  <si>
    <t>Computational &amp; Applied Mathematics</t>
  </si>
  <si>
    <t>Tapia Center for Excellence &amp;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</si>
</sst>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4" x14ac:knownFonts="1">
    <font>
      <sz val="10"/>
      <name val="Tms Rmn"/>
    </font>
    <font>
      <sz val="11"/>
      <color theme="1"/>
      <name val="Calibri"/>
      <family val="2"/>
      <scheme val="minor"/>
    </font>
    <font>
      <sz val="10"/>
      <name val="Tms Rmn"/>
    </font>
    <font>
      <sz val="10"/>
      <name val="Times New Roman"/>
      <family val="1"/>
    </font>
    <font>
      <b/>
      <sz val="10"/>
      <name val="Times New Roman"/>
      <family val="1"/>
    </font>
    <font>
      <sz val="14"/>
      <name val="Times New Roman"/>
      <family val="1"/>
    </font>
    <font>
      <b/>
      <sz val="14"/>
      <name val="Times New Roman"/>
      <family val="1"/>
    </font>
    <font>
      <b/>
      <sz val="12"/>
      <name val="Times New Roman"/>
      <family val="1"/>
    </font>
    <font>
      <sz val="12"/>
      <name val="Times New Roman"/>
      <family val="1"/>
    </font>
    <font>
      <b/>
      <sz val="12"/>
      <color rgb="FF0070C0"/>
      <name val="Times New Roman"/>
      <family val="1"/>
    </font>
    <font>
      <i/>
      <sz val="12"/>
      <color indexed="63"/>
      <name val="Times New Roman"/>
      <family val="1"/>
    </font>
    <font>
      <i/>
      <sz val="12"/>
      <color rgb="FFFF0000"/>
      <name val="Times New Roman"/>
      <family val="1"/>
    </font>
    <font>
      <sz val="11.5"/>
      <name val="Times New Roman"/>
      <family val="1"/>
    </font>
    <font>
      <u/>
      <sz val="12"/>
      <name val="Times New Roman"/>
      <family val="1"/>
    </font>
    <font>
      <i/>
      <sz val="12"/>
      <name val="Times New Roman"/>
      <family val="1"/>
    </font>
    <font>
      <sz val="10"/>
      <name val="Arial"/>
      <family val="2"/>
    </font>
    <font>
      <b/>
      <sz val="10"/>
      <name val="Arial"/>
      <family val="2"/>
    </font>
    <font>
      <sz val="8"/>
      <name val="Arial"/>
      <family val="2"/>
    </font>
    <font>
      <b/>
      <sz val="8"/>
      <name val="Arial"/>
      <family val="2"/>
    </font>
    <font>
      <sz val="10"/>
      <name val="Arial"/>
      <family val="2"/>
    </font>
    <font>
      <b/>
      <sz val="11"/>
      <color rgb="FF0070C0"/>
      <name val="Times New Roman"/>
      <family val="1"/>
    </font>
    <font>
      <sz val="11"/>
      <name val="Calibri"/>
      <family val="2"/>
    </font>
    <font>
      <b/>
      <sz val="10"/>
      <name val="Tms Rmn"/>
    </font>
    <font>
      <sz val="12"/>
      <color theme="0"/>
      <name val="Times New Roman"/>
      <family val="1"/>
    </font>
  </fonts>
  <fills count="9">
    <fill>
      <patternFill patternType="none"/>
    </fill>
    <fill>
      <patternFill patternType="gray125"/>
    </fill>
    <fill>
      <patternFill patternType="solid">
        <fgColor indexed="63"/>
        <bgColor indexed="64"/>
      </patternFill>
    </fill>
    <fill>
      <patternFill patternType="solid">
        <fgColor indexed="43"/>
        <bgColor indexed="64"/>
      </patternFill>
    </fill>
    <fill>
      <patternFill patternType="solid">
        <fgColor rgb="FFFFFF00"/>
        <bgColor indexed="64"/>
      </patternFill>
    </fill>
    <fill>
      <patternFill patternType="solid">
        <fgColor rgb="FFDEDEDE"/>
        <bgColor indexed="64"/>
      </patternFill>
    </fill>
    <fill>
      <patternFill patternType="solid">
        <fgColor theme="9" tint="0.59999389629810485"/>
        <bgColor indexed="64"/>
      </patternFill>
    </fill>
    <fill>
      <patternFill patternType="solid">
        <fgColor indexed="47"/>
        <bgColor indexed="64"/>
      </patternFill>
    </fill>
    <fill>
      <patternFill patternType="solid">
        <fgColor rgb="FFC6E0B4"/>
        <bgColor indexed="64"/>
      </patternFill>
    </fill>
  </fills>
  <borders count="19">
    <border>
      <left/>
      <right/>
      <top/>
      <bottom/>
      <diagonal/>
    </border>
    <border>
      <left/>
      <right/>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top style="thin">
        <color indexed="23"/>
      </top>
      <bottom/>
      <diagonal/>
    </border>
    <border>
      <left/>
      <right/>
      <top/>
      <bottom style="medium">
        <color indexed="64"/>
      </bottom>
      <diagonal/>
    </border>
    <border>
      <left style="thin">
        <color indexed="23"/>
      </left>
      <right/>
      <top style="thin">
        <color indexed="23"/>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s>
  <cellStyleXfs count="6">
    <xf numFmtId="0" fontId="0" fillId="0" borderId="0"/>
    <xf numFmtId="44" fontId="2" fillId="0" borderId="0" applyFont="0" applyFill="0" applyBorder="0" applyAlignment="0" applyProtection="0"/>
    <xf numFmtId="43" fontId="2" fillId="0" borderId="0" applyFont="0" applyFill="0" applyBorder="0" applyAlignment="0" applyProtection="0"/>
    <xf numFmtId="0" fontId="15" fillId="0" borderId="0"/>
    <xf numFmtId="0" fontId="19" fillId="0" borderId="0"/>
    <xf numFmtId="0" fontId="1" fillId="0" borderId="0"/>
  </cellStyleXfs>
  <cellXfs count="133">
    <xf numFmtId="0" fontId="0" fillId="0" borderId="0" xfId="0"/>
    <xf numFmtId="0" fontId="5" fillId="0" borderId="0" xfId="0" applyFont="1"/>
    <xf numFmtId="0" fontId="6" fillId="0" borderId="0" xfId="0" applyFont="1" applyAlignment="1" applyProtection="1">
      <alignment horizontal="centerContinuous"/>
    </xf>
    <xf numFmtId="0" fontId="5" fillId="0" borderId="0" xfId="0" applyFont="1" applyAlignment="1" applyProtection="1">
      <alignment horizontal="centerContinuous"/>
    </xf>
    <xf numFmtId="0" fontId="5" fillId="0" borderId="0" xfId="0" applyFont="1" applyAlignment="1">
      <alignment horizontal="centerContinuous"/>
    </xf>
    <xf numFmtId="0" fontId="6" fillId="0" borderId="0" xfId="0" applyFont="1" applyAlignment="1" applyProtection="1">
      <alignment horizontal="center"/>
    </xf>
    <xf numFmtId="0" fontId="8" fillId="0" borderId="0" xfId="0" applyFont="1" applyProtection="1"/>
    <xf numFmtId="0" fontId="8" fillId="0" borderId="0" xfId="0" applyFont="1" applyBorder="1" applyAlignment="1" applyProtection="1">
      <alignment horizontal="right"/>
    </xf>
    <xf numFmtId="0" fontId="9" fillId="0" borderId="1" xfId="0" applyFont="1" applyBorder="1" applyAlignment="1" applyProtection="1">
      <alignment horizontal="left"/>
    </xf>
    <xf numFmtId="0" fontId="8" fillId="0" borderId="0" xfId="0" applyFont="1" applyFill="1" applyBorder="1" applyAlignment="1" applyProtection="1">
      <alignment horizontal="right"/>
    </xf>
    <xf numFmtId="0" fontId="8" fillId="0" borderId="0" xfId="0" applyFont="1" applyBorder="1" applyProtection="1"/>
    <xf numFmtId="0" fontId="7" fillId="0" borderId="0" xfId="0" applyFont="1" applyBorder="1" applyProtection="1"/>
    <xf numFmtId="0" fontId="8" fillId="0" borderId="0" xfId="0" applyFont="1" applyBorder="1" applyAlignment="1" applyProtection="1">
      <alignment horizontal="center"/>
    </xf>
    <xf numFmtId="0" fontId="0" fillId="0" borderId="0" xfId="0" applyFill="1"/>
    <xf numFmtId="0" fontId="8" fillId="0" borderId="0" xfId="0" applyFont="1" applyAlignment="1" applyProtection="1">
      <alignment horizontal="right"/>
    </xf>
    <xf numFmtId="0" fontId="9" fillId="0" borderId="1" xfId="0" applyFont="1" applyBorder="1" applyProtection="1"/>
    <xf numFmtId="0" fontId="8" fillId="0" borderId="0" xfId="0" applyFont="1" applyAlignment="1" applyProtection="1">
      <alignment horizontal="left"/>
    </xf>
    <xf numFmtId="0" fontId="8" fillId="0" borderId="0" xfId="0" applyFont="1" applyFill="1" applyBorder="1" applyAlignment="1" applyProtection="1">
      <alignment horizontal="left"/>
    </xf>
    <xf numFmtId="0" fontId="5" fillId="0" borderId="0" xfId="0" applyFont="1" applyAlignment="1" applyProtection="1">
      <alignment horizontal="right"/>
    </xf>
    <xf numFmtId="0" fontId="7" fillId="0" borderId="0" xfId="0" applyFont="1" applyAlignment="1" applyProtection="1">
      <alignment horizontal="centerContinuous"/>
    </xf>
    <xf numFmtId="0" fontId="8" fillId="0" borderId="0" xfId="0" applyFont="1"/>
    <xf numFmtId="0" fontId="8" fillId="2" borderId="0" xfId="0" applyFont="1" applyFill="1" applyAlignment="1" applyProtection="1">
      <alignment horizontal="center"/>
    </xf>
    <xf numFmtId="0" fontId="8" fillId="2" borderId="0" xfId="0" applyFont="1" applyFill="1" applyProtection="1"/>
    <xf numFmtId="0" fontId="7" fillId="2" borderId="0" xfId="0" applyFont="1" applyFill="1" applyAlignment="1" applyProtection="1">
      <alignment horizontal="center"/>
    </xf>
    <xf numFmtId="0" fontId="8" fillId="0" borderId="0" xfId="0" applyFont="1" applyBorder="1"/>
    <xf numFmtId="0" fontId="8" fillId="0" borderId="0" xfId="0" applyFont="1" applyAlignment="1"/>
    <xf numFmtId="0" fontId="0" fillId="0" borderId="0" xfId="0" applyAlignment="1"/>
    <xf numFmtId="0" fontId="9" fillId="0" borderId="1" xfId="0" applyFont="1" applyBorder="1" applyAlignment="1" applyProtection="1">
      <alignment horizontal="left"/>
      <protection locked="0"/>
    </xf>
    <xf numFmtId="4" fontId="9" fillId="0" borderId="1" xfId="0" applyNumberFormat="1" applyFont="1" applyBorder="1" applyAlignment="1" applyProtection="1">
      <alignment horizontal="left"/>
      <protection locked="0"/>
    </xf>
    <xf numFmtId="0" fontId="7" fillId="0" borderId="1" xfId="0" applyFont="1" applyBorder="1" applyProtection="1"/>
    <xf numFmtId="0" fontId="7" fillId="0" borderId="0" xfId="0" applyFont="1" applyBorder="1" applyAlignment="1" applyProtection="1">
      <alignment horizontal="left"/>
    </xf>
    <xf numFmtId="0" fontId="8" fillId="0" borderId="4" xfId="1" applyNumberFormat="1" applyFont="1" applyFill="1" applyBorder="1" applyAlignment="1" applyProtection="1">
      <alignment horizontal="left" indent="1"/>
      <protection locked="0"/>
    </xf>
    <xf numFmtId="0" fontId="8" fillId="0" borderId="6" xfId="0" applyNumberFormat="1" applyFont="1" applyBorder="1" applyAlignment="1" applyProtection="1">
      <alignment horizontal="center"/>
    </xf>
    <xf numFmtId="0" fontId="8" fillId="0" borderId="6" xfId="1" applyNumberFormat="1" applyFont="1" applyBorder="1" applyProtection="1"/>
    <xf numFmtId="0" fontId="8" fillId="0" borderId="8" xfId="0" applyNumberFormat="1" applyFont="1" applyBorder="1" applyAlignment="1" applyProtection="1">
      <alignment horizontal="left"/>
    </xf>
    <xf numFmtId="0" fontId="8" fillId="0" borderId="2" xfId="0" applyNumberFormat="1" applyFont="1" applyBorder="1" applyAlignment="1" applyProtection="1">
      <alignment horizontal="left"/>
    </xf>
    <xf numFmtId="0" fontId="8" fillId="0" borderId="3" xfId="0" applyNumberFormat="1" applyFont="1" applyBorder="1" applyAlignment="1" applyProtection="1">
      <alignment horizontal="center"/>
    </xf>
    <xf numFmtId="0" fontId="8" fillId="0" borderId="3" xfId="1" applyNumberFormat="1" applyFont="1" applyBorder="1" applyProtection="1"/>
    <xf numFmtId="0" fontId="12" fillId="0" borderId="0" xfId="0" applyFont="1" applyFill="1" applyBorder="1" applyAlignment="1" applyProtection="1">
      <alignment horizontal="right"/>
    </xf>
    <xf numFmtId="40" fontId="8" fillId="0" borderId="0" xfId="1" applyNumberFormat="1" applyFont="1" applyBorder="1" applyProtection="1"/>
    <xf numFmtId="0" fontId="7" fillId="0" borderId="0" xfId="0" applyFont="1" applyAlignment="1">
      <alignment horizontal="center"/>
    </xf>
    <xf numFmtId="0" fontId="3" fillId="0" borderId="0" xfId="0" applyFont="1" applyAlignment="1" applyProtection="1">
      <alignment horizontal="left"/>
    </xf>
    <xf numFmtId="0" fontId="8" fillId="0" borderId="0" xfId="0" applyFont="1" applyAlignment="1">
      <alignment horizontal="center"/>
    </xf>
    <xf numFmtId="0" fontId="8" fillId="0" borderId="7" xfId="0" applyFont="1" applyFill="1" applyBorder="1" applyProtection="1"/>
    <xf numFmtId="0" fontId="8" fillId="0" borderId="7" xfId="0" applyFont="1" applyFill="1" applyBorder="1"/>
    <xf numFmtId="0" fontId="8" fillId="0" borderId="7" xfId="0" applyFont="1" applyFill="1" applyBorder="1" applyAlignment="1" applyProtection="1">
      <alignment horizontal="right"/>
    </xf>
    <xf numFmtId="0" fontId="8" fillId="0" borderId="0" xfId="0" applyFont="1" applyAlignment="1" applyProtection="1">
      <alignment horizontal="right" vertical="center"/>
    </xf>
    <xf numFmtId="0" fontId="7" fillId="0" borderId="0" xfId="0" applyFont="1" applyAlignment="1" applyProtection="1">
      <alignment horizontal="left" vertical="center"/>
    </xf>
    <xf numFmtId="0" fontId="8" fillId="0" borderId="0" xfId="0" applyFont="1" applyAlignment="1">
      <alignment vertical="center"/>
    </xf>
    <xf numFmtId="0" fontId="0" fillId="0" borderId="0" xfId="0" applyAlignment="1">
      <alignment vertical="center"/>
    </xf>
    <xf numFmtId="0" fontId="4" fillId="3" borderId="4" xfId="0" applyFont="1" applyFill="1" applyBorder="1" applyAlignment="1" applyProtection="1">
      <alignment horizontal="center" vertical="center" wrapText="1"/>
    </xf>
    <xf numFmtId="0" fontId="4" fillId="0" borderId="0" xfId="0" applyFont="1" applyAlignment="1">
      <alignment vertical="center" wrapText="1"/>
    </xf>
    <xf numFmtId="0" fontId="0" fillId="0" borderId="0" xfId="0" applyFont="1" applyAlignment="1">
      <alignment wrapText="1"/>
    </xf>
    <xf numFmtId="0" fontId="14" fillId="0" borderId="0" xfId="0" applyFont="1" applyFill="1" applyAlignment="1" applyProtection="1">
      <alignment vertical="center"/>
    </xf>
    <xf numFmtId="0" fontId="4" fillId="3" borderId="4" xfId="0" applyFont="1" applyFill="1" applyBorder="1" applyAlignment="1" applyProtection="1">
      <alignment horizontal="center" vertical="center" wrapText="1"/>
      <protection hidden="1"/>
    </xf>
    <xf numFmtId="43" fontId="7" fillId="0" borderId="0" xfId="2" applyFont="1" applyBorder="1" applyAlignment="1" applyProtection="1">
      <protection hidden="1"/>
    </xf>
    <xf numFmtId="0" fontId="7" fillId="0" borderId="0" xfId="0" applyFont="1" applyAlignment="1" applyProtection="1">
      <alignment horizontal="left"/>
      <protection hidden="1"/>
    </xf>
    <xf numFmtId="43" fontId="8" fillId="0" borderId="4" xfId="2" applyFont="1" applyFill="1" applyBorder="1" applyAlignment="1" applyProtection="1"/>
    <xf numFmtId="0" fontId="4" fillId="6" borderId="4" xfId="0" applyFont="1" applyFill="1" applyBorder="1" applyAlignment="1" applyProtection="1">
      <alignment horizontal="center" vertical="center" wrapText="1"/>
      <protection hidden="1"/>
    </xf>
    <xf numFmtId="0" fontId="8" fillId="0" borderId="0" xfId="0" applyFont="1" applyBorder="1" applyAlignment="1">
      <alignment horizontal="center"/>
    </xf>
    <xf numFmtId="0" fontId="8" fillId="0" borderId="0" xfId="0" applyFont="1" applyBorder="1" applyAlignment="1">
      <alignment horizontal="right"/>
    </xf>
    <xf numFmtId="39" fontId="8" fillId="0" borderId="7" xfId="1" applyNumberFormat="1" applyFont="1" applyFill="1" applyBorder="1" applyAlignment="1" applyProtection="1">
      <alignment horizontal="left"/>
    </xf>
    <xf numFmtId="0" fontId="7" fillId="0" borderId="7" xfId="0" applyFont="1" applyFill="1" applyBorder="1" applyAlignment="1" applyProtection="1">
      <alignment horizontal="center"/>
    </xf>
    <xf numFmtId="0" fontId="13" fillId="0" borderId="7" xfId="0" applyFont="1" applyFill="1" applyBorder="1" applyProtection="1"/>
    <xf numFmtId="0" fontId="10" fillId="0" borderId="7" xfId="0" applyFont="1" applyFill="1" applyBorder="1" applyAlignment="1" applyProtection="1">
      <alignment horizontal="left"/>
    </xf>
    <xf numFmtId="0" fontId="8" fillId="0" borderId="7" xfId="0" applyFont="1" applyFill="1" applyBorder="1" applyAlignment="1" applyProtection="1">
      <alignment horizontal="center"/>
    </xf>
    <xf numFmtId="0" fontId="8" fillId="0" borderId="0" xfId="0" applyFont="1" applyAlignment="1">
      <alignment horizontal="center"/>
    </xf>
    <xf numFmtId="0" fontId="16" fillId="7" borderId="10" xfId="3" applyNumberFormat="1" applyFont="1" applyFill="1" applyBorder="1" applyAlignment="1">
      <alignment horizontal="center" vertical="top" wrapText="1"/>
    </xf>
    <xf numFmtId="0" fontId="16" fillId="7" borderId="11" xfId="3" applyFont="1" applyFill="1" applyBorder="1" applyAlignment="1">
      <alignment horizontal="center" vertical="top" wrapText="1"/>
    </xf>
    <xf numFmtId="0" fontId="16" fillId="0" borderId="0" xfId="3" applyFont="1" applyFill="1" applyBorder="1" applyAlignment="1">
      <alignment horizontal="center" vertical="top" wrapText="1"/>
    </xf>
    <xf numFmtId="0" fontId="17" fillId="0" borderId="12" xfId="3" applyNumberFormat="1" applyFont="1" applyFill="1" applyBorder="1" applyAlignment="1">
      <alignment horizontal="center" vertical="center"/>
    </xf>
    <xf numFmtId="0" fontId="17" fillId="0" borderId="7" xfId="3" applyFont="1" applyFill="1" applyBorder="1" applyAlignment="1">
      <alignment vertical="center" wrapText="1"/>
    </xf>
    <xf numFmtId="0" fontId="17" fillId="0" borderId="0" xfId="3" applyFont="1" applyBorder="1"/>
    <xf numFmtId="0" fontId="17" fillId="0" borderId="13" xfId="3" applyNumberFormat="1" applyFont="1" applyFill="1" applyBorder="1" applyAlignment="1">
      <alignment horizontal="center" vertical="center"/>
    </xf>
    <xf numFmtId="0" fontId="17" fillId="0" borderId="14" xfId="3" applyFont="1" applyFill="1" applyBorder="1" applyAlignment="1">
      <alignment vertical="center" wrapText="1"/>
    </xf>
    <xf numFmtId="0" fontId="17" fillId="0" borderId="12" xfId="3" applyNumberFormat="1" applyFont="1" applyBorder="1" applyAlignment="1">
      <alignment horizontal="center" vertical="center"/>
    </xf>
    <xf numFmtId="0" fontId="17" fillId="0" borderId="7" xfId="3" applyFont="1" applyBorder="1" applyAlignment="1">
      <alignment vertical="center" wrapText="1"/>
    </xf>
    <xf numFmtId="0" fontId="17" fillId="0" borderId="15" xfId="3" applyNumberFormat="1" applyFont="1" applyBorder="1" applyAlignment="1">
      <alignment horizontal="center" vertical="center"/>
    </xf>
    <xf numFmtId="0" fontId="17" fillId="0" borderId="0" xfId="3" applyFont="1" applyBorder="1" applyAlignment="1">
      <alignment vertical="center" wrapText="1"/>
    </xf>
    <xf numFmtId="0" fontId="17" fillId="0" borderId="15" xfId="3" applyNumberFormat="1" applyFont="1" applyFill="1" applyBorder="1" applyAlignment="1">
      <alignment horizontal="center" vertical="center"/>
    </xf>
    <xf numFmtId="0" fontId="17" fillId="0" borderId="0" xfId="3" applyFont="1" applyFill="1" applyBorder="1" applyAlignment="1">
      <alignment vertical="center" wrapText="1"/>
    </xf>
    <xf numFmtId="0" fontId="17" fillId="0" borderId="0" xfId="3" applyFont="1" applyFill="1" applyBorder="1"/>
    <xf numFmtId="0" fontId="17" fillId="0" borderId="0" xfId="3" applyNumberFormat="1" applyFont="1" applyBorder="1" applyAlignment="1">
      <alignment horizontal="center" vertical="center"/>
    </xf>
    <xf numFmtId="0" fontId="17" fillId="0" borderId="0" xfId="3" applyFont="1" applyFill="1" applyBorder="1" applyAlignment="1">
      <alignment vertical="center"/>
    </xf>
    <xf numFmtId="0" fontId="17" fillId="0" borderId="0" xfId="3" applyNumberFormat="1" applyFont="1" applyFill="1" applyBorder="1" applyAlignment="1">
      <alignment horizontal="center" vertical="center"/>
    </xf>
    <xf numFmtId="0" fontId="17" fillId="0" borderId="7" xfId="3" applyNumberFormat="1" applyFont="1" applyFill="1" applyBorder="1" applyAlignment="1">
      <alignment horizontal="center" vertical="center"/>
    </xf>
    <xf numFmtId="0" fontId="17" fillId="0" borderId="7" xfId="3" applyFont="1" applyFill="1" applyBorder="1" applyAlignment="1">
      <alignment vertical="center"/>
    </xf>
    <xf numFmtId="0" fontId="17" fillId="0" borderId="16" xfId="3" applyNumberFormat="1" applyFont="1" applyFill="1" applyBorder="1" applyAlignment="1">
      <alignment horizontal="center" vertical="center"/>
    </xf>
    <xf numFmtId="0" fontId="17" fillId="0" borderId="9" xfId="3" applyFont="1" applyFill="1" applyBorder="1" applyAlignment="1">
      <alignment vertical="center" wrapText="1"/>
    </xf>
    <xf numFmtId="0" fontId="17" fillId="0" borderId="17" xfId="3" applyNumberFormat="1" applyFont="1" applyFill="1" applyBorder="1" applyAlignment="1">
      <alignment horizontal="center" vertical="center"/>
    </xf>
    <xf numFmtId="0" fontId="17" fillId="0" borderId="18" xfId="3" applyFont="1" applyFill="1" applyBorder="1" applyAlignment="1">
      <alignment vertical="center" wrapText="1"/>
    </xf>
    <xf numFmtId="0" fontId="17" fillId="0" borderId="16" xfId="3" applyNumberFormat="1" applyFont="1" applyBorder="1" applyAlignment="1">
      <alignment horizontal="center" vertical="center"/>
    </xf>
    <xf numFmtId="0" fontId="17" fillId="0" borderId="9" xfId="3" applyFont="1" applyBorder="1" applyAlignment="1">
      <alignment vertical="center" wrapText="1"/>
    </xf>
    <xf numFmtId="0" fontId="17" fillId="0" borderId="17" xfId="3" applyNumberFormat="1" applyFont="1" applyBorder="1" applyAlignment="1">
      <alignment horizontal="center" vertical="center"/>
    </xf>
    <xf numFmtId="0" fontId="17" fillId="0" borderId="9" xfId="3" applyFont="1" applyBorder="1" applyAlignment="1">
      <alignment vertical="center"/>
    </xf>
    <xf numFmtId="0" fontId="17" fillId="0" borderId="9" xfId="3" applyFont="1" applyFill="1" applyBorder="1" applyAlignment="1">
      <alignment vertical="center"/>
    </xf>
    <xf numFmtId="0" fontId="17" fillId="0" borderId="9" xfId="4" applyFont="1" applyFill="1" applyBorder="1" applyAlignment="1">
      <alignment vertical="center" wrapText="1"/>
    </xf>
    <xf numFmtId="0" fontId="15" fillId="0" borderId="0" xfId="3" applyFill="1" applyBorder="1" applyAlignment="1">
      <alignment vertical="center"/>
    </xf>
    <xf numFmtId="0" fontId="15" fillId="0" borderId="0" xfId="3" applyBorder="1"/>
    <xf numFmtId="49" fontId="17" fillId="0" borderId="9" xfId="3" applyNumberFormat="1" applyFont="1" applyFill="1" applyBorder="1" applyAlignment="1">
      <alignment horizontal="left" vertical="center"/>
    </xf>
    <xf numFmtId="49" fontId="17" fillId="0" borderId="9" xfId="3" applyNumberFormat="1" applyFont="1" applyBorder="1" applyAlignment="1">
      <alignment horizontal="left" vertical="center"/>
    </xf>
    <xf numFmtId="0" fontId="17" fillId="0" borderId="18" xfId="3" applyFont="1" applyBorder="1" applyAlignment="1">
      <alignment vertical="center" wrapText="1"/>
    </xf>
    <xf numFmtId="0" fontId="17" fillId="0" borderId="0" xfId="3" applyFont="1"/>
    <xf numFmtId="0" fontId="18" fillId="0" borderId="0" xfId="3" applyFont="1" applyBorder="1"/>
    <xf numFmtId="0" fontId="17" fillId="0" borderId="0" xfId="3" applyNumberFormat="1"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0" fontId="17" fillId="4" borderId="0" xfId="3" applyFont="1" applyFill="1" applyBorder="1" applyAlignment="1">
      <alignment vertical="center" wrapText="1"/>
    </xf>
    <xf numFmtId="0" fontId="20" fillId="0" borderId="1" xfId="0" applyFont="1" applyBorder="1" applyAlignment="1" applyProtection="1">
      <alignment horizontal="left"/>
      <protection locked="0" hidden="1"/>
    </xf>
    <xf numFmtId="0" fontId="8" fillId="0" borderId="4" xfId="0" applyNumberFormat="1" applyFont="1" applyFill="1" applyBorder="1" applyAlignment="1" applyProtection="1">
      <alignment horizontal="left" indent="1"/>
      <protection locked="0"/>
    </xf>
    <xf numFmtId="0" fontId="22" fillId="0" borderId="0" xfId="0" applyFont="1"/>
    <xf numFmtId="0" fontId="7" fillId="0" borderId="0" xfId="0" applyFont="1" applyBorder="1" applyAlignment="1" applyProtection="1">
      <alignment horizontal="right"/>
    </xf>
    <xf numFmtId="0" fontId="9" fillId="5" borderId="5" xfId="0" applyFont="1" applyFill="1" applyBorder="1" applyProtection="1">
      <protection locked="0"/>
    </xf>
    <xf numFmtId="0" fontId="4" fillId="8" borderId="4" xfId="0" applyFont="1" applyFill="1" applyBorder="1" applyAlignment="1" applyProtection="1">
      <alignment horizontal="center" vertical="center" wrapText="1"/>
      <protection hidden="1"/>
    </xf>
    <xf numFmtId="39" fontId="7" fillId="0" borderId="5" xfId="1" applyNumberFormat="1" applyFont="1" applyBorder="1" applyAlignment="1" applyProtection="1">
      <alignment horizontal="left"/>
      <protection hidden="1"/>
    </xf>
    <xf numFmtId="0" fontId="23" fillId="0" borderId="0" xfId="0" applyFont="1"/>
    <xf numFmtId="0" fontId="5" fillId="0" borderId="0" xfId="0" applyFont="1" applyBorder="1" applyAlignment="1">
      <alignment horizontal="centerContinuous"/>
    </xf>
    <xf numFmtId="0" fontId="5" fillId="0" borderId="0" xfId="0" applyFont="1" applyBorder="1" applyAlignment="1" applyProtection="1">
      <alignment horizontal="centerContinuous"/>
    </xf>
    <xf numFmtId="0" fontId="7" fillId="2" borderId="0" xfId="0" applyFont="1" applyFill="1" applyBorder="1" applyAlignment="1" applyProtection="1">
      <alignment horizontal="center"/>
    </xf>
    <xf numFmtId="0" fontId="7" fillId="0" borderId="0" xfId="0" applyFont="1" applyFill="1" applyBorder="1" applyAlignment="1" applyProtection="1">
      <alignment horizontal="center"/>
    </xf>
    <xf numFmtId="4" fontId="8" fillId="0" borderId="0" xfId="0" applyNumberFormat="1" applyFont="1" applyBorder="1" applyAlignment="1">
      <alignment horizontal="left"/>
    </xf>
    <xf numFmtId="2" fontId="7" fillId="0" borderId="0" xfId="1" applyNumberFormat="1" applyFont="1" applyBorder="1" applyAlignment="1" applyProtection="1">
      <alignment horizontal="left" indent="1"/>
      <protection hidden="1"/>
    </xf>
    <xf numFmtId="0" fontId="11" fillId="0" borderId="0" xfId="0" applyFont="1" applyBorder="1" applyAlignment="1" applyProtection="1">
      <alignment horizontal="left"/>
      <protection hidden="1"/>
    </xf>
    <xf numFmtId="0" fontId="9" fillId="0" borderId="0" xfId="0" applyFont="1" applyBorder="1" applyAlignment="1" applyProtection="1">
      <alignment horizontal="left"/>
      <protection locked="0"/>
    </xf>
    <xf numFmtId="0" fontId="9" fillId="0" borderId="0" xfId="0" applyFont="1" applyBorder="1" applyAlignment="1" applyProtection="1">
      <alignment horizontal="left"/>
    </xf>
    <xf numFmtId="43" fontId="8" fillId="0" borderId="4" xfId="1" applyNumberFormat="1" applyFont="1" applyFill="1" applyBorder="1" applyAlignment="1" applyProtection="1">
      <alignment horizontal="left" indent="1"/>
      <protection locked="0"/>
    </xf>
    <xf numFmtId="0" fontId="8" fillId="0" borderId="0" xfId="0" applyFont="1" applyAlignment="1">
      <alignment horizontal="center"/>
    </xf>
    <xf numFmtId="0" fontId="21" fillId="0" borderId="0" xfId="0" applyFont="1" applyAlignment="1">
      <alignment horizontal="left" vertical="center" wrapText="1"/>
    </xf>
    <xf numFmtId="0" fontId="4" fillId="8" borderId="2" xfId="0" applyFont="1"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7" fillId="0" borderId="0" xfId="0" applyFont="1" applyAlignment="1" applyProtection="1">
      <alignment horizontal="right"/>
      <protection locked="0"/>
    </xf>
    <xf numFmtId="0" fontId="7" fillId="0" borderId="0" xfId="0" applyFont="1" applyAlignment="1" applyProtection="1">
      <alignment horizontal="left"/>
      <protection locked="0"/>
    </xf>
  </cellXfs>
  <cellStyles count="6">
    <cellStyle name="Comma" xfId="2" builtinId="3"/>
    <cellStyle name="Currency" xfId="1" builtinId="4"/>
    <cellStyle name="Normal" xfId="0" builtinId="0"/>
    <cellStyle name="Normal 2" xfId="3"/>
    <cellStyle name="Normal 2 2" xfId="4"/>
    <cellStyle name="Normal 3" xfId="5"/>
  </cellStyles>
  <dxfs count="1032">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ont>
        <color theme="0"/>
      </font>
      <fill>
        <patternFill patternType="none">
          <bgColor auto="1"/>
        </patternFill>
      </fill>
    </dxf>
    <dxf>
      <font>
        <color theme="0"/>
      </font>
    </dxf>
    <dxf>
      <font>
        <color theme="0"/>
      </font>
    </dxf>
    <dxf>
      <font>
        <color theme="0"/>
      </font>
    </dxf>
    <dxf>
      <fill>
        <patternFill>
          <bgColor theme="0"/>
        </patternFill>
      </fill>
    </dxf>
    <dxf>
      <font>
        <color theme="0"/>
      </font>
    </dxf>
    <dxf>
      <font>
        <color theme="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ont>
        <color theme="0"/>
      </font>
      <fill>
        <patternFill patternType="none">
          <bgColor auto="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ont>
        <color theme="0"/>
      </font>
    </dxf>
    <dxf>
      <font>
        <color theme="0"/>
      </font>
    </dxf>
    <dxf>
      <fill>
        <patternFill>
          <bgColor theme="0" tint="-0.14996795556505021"/>
        </patternFill>
      </fill>
    </dxf>
    <dxf>
      <fill>
        <patternFill>
          <bgColor theme="0"/>
        </patternFill>
      </fill>
    </dxf>
    <dxf>
      <font>
        <color theme="0"/>
      </font>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patternFill>
      </fill>
    </dxf>
    <dxf>
      <font>
        <color theme="0"/>
      </font>
    </dxf>
    <dxf>
      <font>
        <color theme="0"/>
      </font>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6E0B4"/>
      <color rgb="FF0070C0"/>
      <color rgb="FFDAEEF3"/>
      <color rgb="FFDEDEDE"/>
      <color rgb="FFDAEE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638261</xdr:colOff>
      <xdr:row>1</xdr:row>
      <xdr:rowOff>8284</xdr:rowOff>
    </xdr:from>
    <xdr:to>
      <xdr:col>3</xdr:col>
      <xdr:colOff>195056</xdr:colOff>
      <xdr:row>3</xdr:row>
      <xdr:rowOff>2027</xdr:rowOff>
    </xdr:to>
    <xdr:pic>
      <xdr:nvPicPr>
        <xdr:cNvPr id="2" name="Picture 4" descr="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711" y="46384"/>
          <a:ext cx="976020" cy="46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466725</xdr:colOff>
          <xdr:row>6</xdr:row>
          <xdr:rowOff>19050</xdr:rowOff>
        </xdr:from>
        <xdr:to>
          <xdr:col>3</xdr:col>
          <xdr:colOff>771525</xdr:colOff>
          <xdr:row>7</xdr:row>
          <xdr:rowOff>9525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6</xdr:row>
          <xdr:rowOff>19050</xdr:rowOff>
        </xdr:from>
        <xdr:to>
          <xdr:col>5</xdr:col>
          <xdr:colOff>66675</xdr:colOff>
          <xdr:row>7</xdr:row>
          <xdr:rowOff>9525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1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6</xdr:row>
          <xdr:rowOff>19050</xdr:rowOff>
        </xdr:from>
        <xdr:to>
          <xdr:col>6</xdr:col>
          <xdr:colOff>57150</xdr:colOff>
          <xdr:row>7</xdr:row>
          <xdr:rowOff>9525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1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6</xdr:row>
          <xdr:rowOff>19050</xdr:rowOff>
        </xdr:from>
        <xdr:to>
          <xdr:col>7</xdr:col>
          <xdr:colOff>76200</xdr:colOff>
          <xdr:row>7</xdr:row>
          <xdr:rowOff>9525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1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647700</xdr:colOff>
          <xdr:row>6</xdr:row>
          <xdr:rowOff>19050</xdr:rowOff>
        </xdr:from>
        <xdr:to>
          <xdr:col>13</xdr:col>
          <xdr:colOff>47625</xdr:colOff>
          <xdr:row>7</xdr:row>
          <xdr:rowOff>9525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1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6</xdr:row>
          <xdr:rowOff>19050</xdr:rowOff>
        </xdr:from>
        <xdr:to>
          <xdr:col>8</xdr:col>
          <xdr:colOff>85725</xdr:colOff>
          <xdr:row>7</xdr:row>
          <xdr:rowOff>9525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1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6</xdr:row>
          <xdr:rowOff>19050</xdr:rowOff>
        </xdr:from>
        <xdr:to>
          <xdr:col>10</xdr:col>
          <xdr:colOff>47625</xdr:colOff>
          <xdr:row>7</xdr:row>
          <xdr:rowOff>9525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1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6</xdr:row>
          <xdr:rowOff>0</xdr:rowOff>
        </xdr:from>
        <xdr:to>
          <xdr:col>11</xdr:col>
          <xdr:colOff>19050</xdr:colOff>
          <xdr:row>7</xdr:row>
          <xdr:rowOff>19050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1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xdr:row>
          <xdr:rowOff>19050</xdr:rowOff>
        </xdr:from>
        <xdr:to>
          <xdr:col>12</xdr:col>
          <xdr:colOff>47625</xdr:colOff>
          <xdr:row>7</xdr:row>
          <xdr:rowOff>9525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1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638261</xdr:colOff>
      <xdr:row>1</xdr:row>
      <xdr:rowOff>8284</xdr:rowOff>
    </xdr:from>
    <xdr:to>
      <xdr:col>3</xdr:col>
      <xdr:colOff>195056</xdr:colOff>
      <xdr:row>3</xdr:row>
      <xdr:rowOff>2027</xdr:rowOff>
    </xdr:to>
    <xdr:pic>
      <xdr:nvPicPr>
        <xdr:cNvPr id="2" name="Picture 4" descr="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711" y="46384"/>
          <a:ext cx="976020" cy="46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466725</xdr:colOff>
          <xdr:row>6</xdr:row>
          <xdr:rowOff>19050</xdr:rowOff>
        </xdr:from>
        <xdr:to>
          <xdr:col>4</xdr:col>
          <xdr:colOff>0</xdr:colOff>
          <xdr:row>7</xdr:row>
          <xdr:rowOff>9525</xdr:rowOff>
        </xdr:to>
        <xdr:sp macro="" textlink="">
          <xdr:nvSpPr>
            <xdr:cNvPr id="63489" name="Check Box 1" hidden="1">
              <a:extLst>
                <a:ext uri="{63B3BB69-23CF-44E3-9099-C40C66FF867C}">
                  <a14:compatExt spid="_x0000_s63489"/>
                </a:ext>
                <a:ext uri="{FF2B5EF4-FFF2-40B4-BE49-F238E27FC236}">
                  <a16:creationId xmlns:a16="http://schemas.microsoft.com/office/drawing/2014/main" id="{00000000-0008-0000-02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6</xdr:row>
          <xdr:rowOff>19050</xdr:rowOff>
        </xdr:from>
        <xdr:to>
          <xdr:col>5</xdr:col>
          <xdr:colOff>66675</xdr:colOff>
          <xdr:row>7</xdr:row>
          <xdr:rowOff>9525</xdr:rowOff>
        </xdr:to>
        <xdr:sp macro="" textlink="">
          <xdr:nvSpPr>
            <xdr:cNvPr id="63490" name="Check Box 2" hidden="1">
              <a:extLst>
                <a:ext uri="{63B3BB69-23CF-44E3-9099-C40C66FF867C}">
                  <a14:compatExt spid="_x0000_s63490"/>
                </a:ext>
                <a:ext uri="{FF2B5EF4-FFF2-40B4-BE49-F238E27FC236}">
                  <a16:creationId xmlns:a16="http://schemas.microsoft.com/office/drawing/2014/main" id="{00000000-0008-0000-02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6</xdr:row>
          <xdr:rowOff>19050</xdr:rowOff>
        </xdr:from>
        <xdr:to>
          <xdr:col>6</xdr:col>
          <xdr:colOff>57150</xdr:colOff>
          <xdr:row>7</xdr:row>
          <xdr:rowOff>9525</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00000000-0008-0000-0200-00000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6</xdr:row>
          <xdr:rowOff>19050</xdr:rowOff>
        </xdr:from>
        <xdr:to>
          <xdr:col>7</xdr:col>
          <xdr:colOff>76200</xdr:colOff>
          <xdr:row>7</xdr:row>
          <xdr:rowOff>9525</xdr:rowOff>
        </xdr:to>
        <xdr:sp macro="" textlink="">
          <xdr:nvSpPr>
            <xdr:cNvPr id="63492" name="Check Box 4" hidden="1">
              <a:extLst>
                <a:ext uri="{63B3BB69-23CF-44E3-9099-C40C66FF867C}">
                  <a14:compatExt spid="_x0000_s63492"/>
                </a:ext>
                <a:ext uri="{FF2B5EF4-FFF2-40B4-BE49-F238E27FC236}">
                  <a16:creationId xmlns:a16="http://schemas.microsoft.com/office/drawing/2014/main" id="{00000000-0008-0000-0200-00000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647700</xdr:colOff>
          <xdr:row>6</xdr:row>
          <xdr:rowOff>19050</xdr:rowOff>
        </xdr:from>
        <xdr:to>
          <xdr:col>13</xdr:col>
          <xdr:colOff>47625</xdr:colOff>
          <xdr:row>7</xdr:row>
          <xdr:rowOff>9525</xdr:rowOff>
        </xdr:to>
        <xdr:sp macro="" textlink="">
          <xdr:nvSpPr>
            <xdr:cNvPr id="63493" name="Check Box 5" hidden="1">
              <a:extLst>
                <a:ext uri="{63B3BB69-23CF-44E3-9099-C40C66FF867C}">
                  <a14:compatExt spid="_x0000_s63493"/>
                </a:ext>
                <a:ext uri="{FF2B5EF4-FFF2-40B4-BE49-F238E27FC236}">
                  <a16:creationId xmlns:a16="http://schemas.microsoft.com/office/drawing/2014/main" id="{00000000-0008-0000-0200-00000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6</xdr:row>
          <xdr:rowOff>19050</xdr:rowOff>
        </xdr:from>
        <xdr:to>
          <xdr:col>8</xdr:col>
          <xdr:colOff>85725</xdr:colOff>
          <xdr:row>7</xdr:row>
          <xdr:rowOff>9525</xdr:rowOff>
        </xdr:to>
        <xdr:sp macro="" textlink="">
          <xdr:nvSpPr>
            <xdr:cNvPr id="63494" name="Check Box 6" hidden="1">
              <a:extLst>
                <a:ext uri="{63B3BB69-23CF-44E3-9099-C40C66FF867C}">
                  <a14:compatExt spid="_x0000_s63494"/>
                </a:ext>
                <a:ext uri="{FF2B5EF4-FFF2-40B4-BE49-F238E27FC236}">
                  <a16:creationId xmlns:a16="http://schemas.microsoft.com/office/drawing/2014/main" id="{00000000-0008-0000-0200-00000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6</xdr:row>
          <xdr:rowOff>19050</xdr:rowOff>
        </xdr:from>
        <xdr:to>
          <xdr:col>10</xdr:col>
          <xdr:colOff>47625</xdr:colOff>
          <xdr:row>7</xdr:row>
          <xdr:rowOff>9525</xdr:rowOff>
        </xdr:to>
        <xdr:sp macro="" textlink="">
          <xdr:nvSpPr>
            <xdr:cNvPr id="63495" name="Check Box 7" hidden="1">
              <a:extLst>
                <a:ext uri="{63B3BB69-23CF-44E3-9099-C40C66FF867C}">
                  <a14:compatExt spid="_x0000_s63495"/>
                </a:ext>
                <a:ext uri="{FF2B5EF4-FFF2-40B4-BE49-F238E27FC236}">
                  <a16:creationId xmlns:a16="http://schemas.microsoft.com/office/drawing/2014/main" id="{00000000-0008-0000-0200-00000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6</xdr:row>
          <xdr:rowOff>0</xdr:rowOff>
        </xdr:from>
        <xdr:to>
          <xdr:col>11</xdr:col>
          <xdr:colOff>19050</xdr:colOff>
          <xdr:row>7</xdr:row>
          <xdr:rowOff>19050</xdr:rowOff>
        </xdr:to>
        <xdr:sp macro="" textlink="">
          <xdr:nvSpPr>
            <xdr:cNvPr id="63496" name="Check Box 8" hidden="1">
              <a:extLst>
                <a:ext uri="{63B3BB69-23CF-44E3-9099-C40C66FF867C}">
                  <a14:compatExt spid="_x0000_s63496"/>
                </a:ext>
                <a:ext uri="{FF2B5EF4-FFF2-40B4-BE49-F238E27FC236}">
                  <a16:creationId xmlns:a16="http://schemas.microsoft.com/office/drawing/2014/main" id="{00000000-0008-0000-0200-00000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xdr:row>
          <xdr:rowOff>19050</xdr:rowOff>
        </xdr:from>
        <xdr:to>
          <xdr:col>12</xdr:col>
          <xdr:colOff>47625</xdr:colOff>
          <xdr:row>7</xdr:row>
          <xdr:rowOff>9525</xdr:rowOff>
        </xdr:to>
        <xdr:sp macro="" textlink="">
          <xdr:nvSpPr>
            <xdr:cNvPr id="63497" name="Check Box 9" hidden="1">
              <a:extLst>
                <a:ext uri="{63B3BB69-23CF-44E3-9099-C40C66FF867C}">
                  <a14:compatExt spid="_x0000_s63497"/>
                </a:ext>
                <a:ext uri="{FF2B5EF4-FFF2-40B4-BE49-F238E27FC236}">
                  <a16:creationId xmlns:a16="http://schemas.microsoft.com/office/drawing/2014/main" id="{00000000-0008-0000-0200-00000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ina Nguyen" refreshedDate="43661.417146064814" createdVersion="6" refreshedVersion="6" minRefreshableVersion="3" recordCount="78">
  <cacheSource type="worksheet">
    <worksheetSource ref="A1:B79" sheet="DA List"/>
  </cacheSource>
  <cacheFields count="2">
    <cacheField name="ORG #" numFmtId="0">
      <sharedItems containsMixedTypes="1" containsNumber="1" containsInteger="1" minValue="113000" maxValue="874000" count="78">
        <n v="113000"/>
        <n v="113906"/>
        <n v="130000"/>
        <n v="143000"/>
        <n v="153000"/>
        <n v="158000"/>
        <s v="2xx"/>
        <n v="203000"/>
        <n v="205000"/>
        <n v="213000"/>
        <n v="227000"/>
        <n v="239000"/>
        <n v="239310"/>
        <n v="239380"/>
        <n v="239420"/>
        <n v="239430"/>
        <n v="239440"/>
        <n v="239441"/>
        <n v="239450"/>
        <n v="239481"/>
        <n v="239492"/>
        <n v="239500"/>
        <n v="239710"/>
        <n v="239720"/>
        <n v="239740"/>
        <n v="239750"/>
        <n v="239800"/>
        <n v="239810"/>
        <n v="246000"/>
        <n v="249000"/>
        <n v="281000"/>
        <n v="303000"/>
        <n v="303160"/>
        <n v="324000"/>
        <n v="325000"/>
        <n v="328000"/>
        <n v="379000"/>
        <n v="399000"/>
        <n v="408000"/>
        <n v="408200"/>
        <n v="408400"/>
        <n v="408700"/>
        <n v="414000"/>
        <n v="416000"/>
        <n v="416778"/>
        <n v="423000"/>
        <n v="423085"/>
        <n v="425000"/>
        <n v="429000"/>
        <n v="429010"/>
        <n v="454000"/>
        <n v="462000"/>
        <n v="470000"/>
        <n v="489050"/>
        <n v="489080"/>
        <n v="490000"/>
        <n v="491000"/>
        <s v="664/680"/>
        <n v="711000"/>
        <n v="711307"/>
        <n v="715000"/>
        <n v="720000"/>
        <n v="722000"/>
        <n v="726000"/>
        <n v="732000"/>
        <n v="739000"/>
        <n v="760000"/>
        <n v="776000"/>
        <n v="776070"/>
        <n v="778000"/>
        <n v="790000"/>
        <n v="818000"/>
        <n v="818350"/>
        <n v="819000"/>
        <n v="831000"/>
        <n v="846000"/>
        <n v="869000"/>
        <n v="874000"/>
      </sharedItems>
    </cacheField>
    <cacheField name="ORGANIZATION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
  <r>
    <x v="0"/>
    <s v="School Of Architecture"/>
  </r>
  <r>
    <x v="1"/>
    <s v="Rice Design Alliance"/>
  </r>
  <r>
    <x v="2"/>
    <s v="Kinder Institute For Urban Research"/>
  </r>
  <r>
    <x v="3"/>
    <s v="Baker Institute"/>
  </r>
  <r>
    <x v="4"/>
    <s v="Jones Graduate School Of Mgmt"/>
  </r>
  <r>
    <x v="5"/>
    <s v="School Of Continuing Studies"/>
  </r>
  <r>
    <x v="6"/>
    <s v="Provost"/>
  </r>
  <r>
    <x v="7"/>
    <s v="Moody Center For The Arts"/>
  </r>
  <r>
    <x v="8"/>
    <s v="Openstax"/>
  </r>
  <r>
    <x v="9"/>
    <s v="Office Of Financial Aid"/>
  </r>
  <r>
    <x v="10"/>
    <s v="Shepherd School Of Music"/>
  </r>
  <r>
    <x v="11"/>
    <s v="Vice Prov Resch"/>
  </r>
  <r>
    <x v="12"/>
    <s v="Sea Shared Equipment Authority"/>
  </r>
  <r>
    <x v="13"/>
    <s v="Smalley Institute"/>
  </r>
  <r>
    <x v="14"/>
    <s v="Rice 360; Inst For Global Health"/>
  </r>
  <r>
    <x v="15"/>
    <s v="Inst. For Sustainable &amp; Applied Infodynamics (Isaid)"/>
  </r>
  <r>
    <x v="16"/>
    <s v="Rice Quantum Institute (Rqi)"/>
  </r>
  <r>
    <x v="17"/>
    <s v="Rice Quantum Institute (Rqi)"/>
  </r>
  <r>
    <x v="18"/>
    <s v="Ken Kennedy Instituite - K2I"/>
  </r>
  <r>
    <x v="19"/>
    <s v="Sspb Program"/>
  </r>
  <r>
    <x v="20"/>
    <s v="Gulf Coast Consortia  (Keck Center)"/>
  </r>
  <r>
    <x v="21"/>
    <s v="Center For Theoretical Biological Physics"/>
  </r>
  <r>
    <x v="22"/>
    <s v="Rice Office Of Stem Engagement"/>
  </r>
  <r>
    <x v="23"/>
    <s v="Rice Center For Quantum Materials"/>
  </r>
  <r>
    <x v="24"/>
    <s v="Nantechnology Enabled Water Treatment Systems (Newt)"/>
  </r>
  <r>
    <x v="25"/>
    <s v="Building Resource Adaptive Software Systems (Brass)"/>
  </r>
  <r>
    <x v="26"/>
    <s v="Children'S Environmental Health Initiative (Cehi)"/>
  </r>
  <r>
    <x v="27"/>
    <s v="Precise Adv Tech &amp; Health Sys For Underserved Pop (Paths-Up)"/>
  </r>
  <r>
    <x v="28"/>
    <s v="Graduate &amp; Postdoctoral Studies"/>
  </r>
  <r>
    <x v="29"/>
    <s v="Ctr For Tech. In Teaching &amp; Learning (Cttl)"/>
  </r>
  <r>
    <x v="30"/>
    <s v="Center For Education"/>
  </r>
  <r>
    <x v="31"/>
    <s v="School Of Humanities"/>
  </r>
  <r>
    <x v="32"/>
    <s v="Chao Center For Asian Studies"/>
  </r>
  <r>
    <x v="33"/>
    <s v="History"/>
  </r>
  <r>
    <x v="34"/>
    <s v="Jefferson Davis Project"/>
  </r>
  <r>
    <x v="35"/>
    <s v="Philosophy"/>
  </r>
  <r>
    <x v="36"/>
    <s v="Linguistics"/>
  </r>
  <r>
    <x v="37"/>
    <s v="Humanities Research Center  (Hrc)"/>
  </r>
  <r>
    <x v="38"/>
    <s v="Asst Dean Of Natural Sciences "/>
  </r>
  <r>
    <x v="39"/>
    <s v="Rice University Math School Proj (Rusmp)"/>
  </r>
  <r>
    <x v="40"/>
    <s v="Advance (Faculty Development Program)"/>
  </r>
  <r>
    <x v="41"/>
    <s v="Sst School Science &amp; Technolgy (Replaced By 239710)"/>
  </r>
  <r>
    <x v="42"/>
    <s v="Ecology &amp; Evolutionary Biology (Now 454000)"/>
  </r>
  <r>
    <x v="43"/>
    <s v="Chemistry"/>
  </r>
  <r>
    <x v="44"/>
    <s v="Chemistry - Mcdevitt'S Group"/>
  </r>
  <r>
    <x v="45"/>
    <s v="Earth Science"/>
  </r>
  <r>
    <x v="46"/>
    <s v="Earth Science - Geoprisms"/>
  </r>
  <r>
    <x v="47"/>
    <s v="Mathematics"/>
  </r>
  <r>
    <x v="48"/>
    <s v="Physics &amp; Astronomy"/>
  </r>
  <r>
    <x v="49"/>
    <s v="Physics - Bonner Lab Group"/>
  </r>
  <r>
    <x v="50"/>
    <s v="Biosciences At Rice"/>
  </r>
  <r>
    <x v="51"/>
    <s v="Biochemistry &amp; Cell Biology (Replaced By 454000)"/>
  </r>
  <r>
    <x v="52"/>
    <s v="Kinesiology"/>
  </r>
  <r>
    <x v="53"/>
    <s v="Hipco"/>
  </r>
  <r>
    <x v="54"/>
    <s v="Center For Bio &amp; Environ Nanotech (Cben)"/>
  </r>
  <r>
    <x v="55"/>
    <s v="Institute Of Biosciences &amp; Bioengineering"/>
  </r>
  <r>
    <x v="56"/>
    <s v="Rice Space Institute"/>
  </r>
  <r>
    <x v="57"/>
    <s v="Facilities Engineering &amp; Planning"/>
  </r>
  <r>
    <x v="58"/>
    <s v="Research &amp; Grad Stdnt Administrator"/>
  </r>
  <r>
    <x v="59"/>
    <s v="Oshman Engineering Design Kitchen"/>
  </r>
  <r>
    <x v="60"/>
    <s v="Chemical Engineering"/>
  </r>
  <r>
    <x v="61"/>
    <s v="Electrical &amp; Comp. Engineering"/>
  </r>
  <r>
    <x v="62"/>
    <s v="Civil &amp; Environmental Engineering"/>
  </r>
  <r>
    <x v="63"/>
    <s v="Mechanical Eng. &amp; Material Sciences"/>
  </r>
  <r>
    <x v="64"/>
    <s v="Materials Science And Nanoengineering"/>
  </r>
  <r>
    <x v="65"/>
    <s v="Computer Science"/>
  </r>
  <r>
    <x v="66"/>
    <s v="Global Health"/>
  </r>
  <r>
    <x v="67"/>
    <s v="Computational Mathematics"/>
  </r>
  <r>
    <x v="68"/>
    <s v="Caam - Ceee"/>
  </r>
  <r>
    <x v="69"/>
    <s v="Biomedical Engineering"/>
  </r>
  <r>
    <x v="70"/>
    <s v="Statistics"/>
  </r>
  <r>
    <x v="71"/>
    <s v="School Of Social Sciences"/>
  </r>
  <r>
    <x v="72"/>
    <s v="Kinder Institute  (Replaced By 130000)"/>
  </r>
  <r>
    <x v="73"/>
    <s v="Economics"/>
  </r>
  <r>
    <x v="74"/>
    <s v="Anthropology"/>
  </r>
  <r>
    <x v="75"/>
    <s v="Psychology"/>
  </r>
  <r>
    <x v="76"/>
    <s v="Sociology"/>
  </r>
  <r>
    <x v="77"/>
    <s v="Political Scienc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2:F81" firstHeaderRow="1" firstDataRow="1" firstDataCol="1"/>
  <pivotFields count="2">
    <pivotField axis="axisRow" dataField="1" showAll="0">
      <items count="79">
        <item x="0"/>
        <item x="1"/>
        <item x="2"/>
        <item x="3"/>
        <item x="4"/>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8"/>
        <item x="59"/>
        <item x="60"/>
        <item x="61"/>
        <item x="62"/>
        <item x="63"/>
        <item x="64"/>
        <item x="65"/>
        <item x="66"/>
        <item x="67"/>
        <item x="68"/>
        <item x="69"/>
        <item x="70"/>
        <item x="71"/>
        <item x="72"/>
        <item x="73"/>
        <item x="74"/>
        <item x="75"/>
        <item x="76"/>
        <item x="77"/>
        <item x="6"/>
        <item x="57"/>
        <item t="default"/>
      </items>
    </pivotField>
    <pivotField showAll="0"/>
  </pivotFields>
  <rowFields count="1">
    <field x="0"/>
  </rowFields>
  <rowItems count="7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t="grand">
      <x/>
    </i>
  </rowItems>
  <colItems count="1">
    <i/>
  </colItems>
  <dataFields count="1">
    <dataField name="Count of ORG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A10" sqref="A10:J10"/>
    </sheetView>
  </sheetViews>
  <sheetFormatPr defaultRowHeight="12.75" x14ac:dyDescent="0.2"/>
  <sheetData>
    <row r="1" spans="1:10" x14ac:dyDescent="0.2">
      <c r="A1" s="111" t="s">
        <v>124</v>
      </c>
    </row>
    <row r="3" spans="1:10" x14ac:dyDescent="0.2">
      <c r="A3" s="111" t="s">
        <v>125</v>
      </c>
    </row>
    <row r="5" spans="1:10" ht="33.75" customHeight="1" x14ac:dyDescent="0.2">
      <c r="A5" s="128" t="s">
        <v>131</v>
      </c>
      <c r="B5" s="128"/>
      <c r="C5" s="128"/>
      <c r="D5" s="128"/>
      <c r="E5" s="128"/>
      <c r="F5" s="128"/>
      <c r="G5" s="128"/>
      <c r="H5" s="128"/>
      <c r="I5" s="128"/>
      <c r="J5" s="128"/>
    </row>
    <row r="6" spans="1:10" ht="72" customHeight="1" x14ac:dyDescent="0.2">
      <c r="A6" s="128" t="s">
        <v>141</v>
      </c>
      <c r="B6" s="128"/>
      <c r="C6" s="128"/>
      <c r="D6" s="128"/>
      <c r="E6" s="128"/>
      <c r="F6" s="128"/>
      <c r="G6" s="128"/>
      <c r="H6" s="128"/>
      <c r="I6" s="128"/>
      <c r="J6" s="128"/>
    </row>
    <row r="7" spans="1:10" ht="60.75" customHeight="1" x14ac:dyDescent="0.2">
      <c r="A7" s="128" t="s">
        <v>142</v>
      </c>
      <c r="B7" s="128"/>
      <c r="C7" s="128"/>
      <c r="D7" s="128"/>
      <c r="E7" s="128"/>
      <c r="F7" s="128"/>
      <c r="G7" s="128"/>
      <c r="H7" s="128"/>
      <c r="I7" s="128"/>
      <c r="J7" s="128"/>
    </row>
    <row r="8" spans="1:10" ht="33.75" customHeight="1" x14ac:dyDescent="0.2">
      <c r="A8" s="128" t="s">
        <v>132</v>
      </c>
      <c r="B8" s="128"/>
      <c r="C8" s="128"/>
      <c r="D8" s="128"/>
      <c r="E8" s="128"/>
      <c r="F8" s="128"/>
      <c r="G8" s="128"/>
      <c r="H8" s="128"/>
      <c r="I8" s="128"/>
      <c r="J8" s="128"/>
    </row>
    <row r="9" spans="1:10" ht="33.75" customHeight="1" x14ac:dyDescent="0.2">
      <c r="A9" s="128" t="s">
        <v>123</v>
      </c>
      <c r="B9" s="128"/>
      <c r="C9" s="128"/>
      <c r="D9" s="128"/>
      <c r="E9" s="128"/>
      <c r="F9" s="128"/>
      <c r="G9" s="128"/>
      <c r="H9" s="128"/>
      <c r="I9" s="128"/>
      <c r="J9" s="128"/>
    </row>
    <row r="10" spans="1:10" ht="33.75" customHeight="1" x14ac:dyDescent="0.2">
      <c r="A10" s="128"/>
      <c r="B10" s="128"/>
      <c r="C10" s="128"/>
      <c r="D10" s="128"/>
      <c r="E10" s="128"/>
      <c r="F10" s="128"/>
      <c r="G10" s="128"/>
      <c r="H10" s="128"/>
      <c r="I10" s="128"/>
      <c r="J10" s="128"/>
    </row>
  </sheetData>
  <mergeCells count="6">
    <mergeCell ref="A5:J5"/>
    <mergeCell ref="A6:J6"/>
    <mergeCell ref="A8:J8"/>
    <mergeCell ref="A9:J9"/>
    <mergeCell ref="A10:J10"/>
    <mergeCell ref="A7:J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B1:P81"/>
  <sheetViews>
    <sheetView showGridLines="0" tabSelected="1" zoomScaleNormal="100" workbookViewId="0">
      <pane xSplit="1" ySplit="7" topLeftCell="B8" activePane="bottomRight" state="frozen"/>
      <selection pane="topRight" activeCell="B1" sqref="B1"/>
      <selection pane="bottomLeft" activeCell="A10" sqref="A10"/>
      <selection pane="bottomRight" activeCell="G3" sqref="G3:I3"/>
    </sheetView>
  </sheetViews>
  <sheetFormatPr defaultRowHeight="15.75" x14ac:dyDescent="0.25"/>
  <cols>
    <col min="1" max="1" width="3" customWidth="1"/>
    <col min="2" max="2" width="13" style="42" bestFit="1" customWidth="1"/>
    <col min="3" max="3" width="11.83203125" style="20" customWidth="1"/>
    <col min="4" max="4" width="13.5" style="20" bestFit="1" customWidth="1"/>
    <col min="5" max="7" width="11.83203125" style="20" customWidth="1"/>
    <col min="8" max="8" width="12.83203125" style="20" customWidth="1"/>
    <col min="9" max="9" width="13.6640625" style="40" customWidth="1"/>
    <col min="10" max="10" width="1" style="20" customWidth="1"/>
    <col min="11" max="11" width="13.83203125" style="20" customWidth="1"/>
    <col min="12" max="12" width="13.6640625" style="42" bestFit="1" customWidth="1"/>
    <col min="13" max="13" width="15.83203125" style="42" customWidth="1"/>
    <col min="14" max="14" width="13" style="20" customWidth="1"/>
    <col min="15" max="15" width="10.33203125" style="20" hidden="1" customWidth="1"/>
    <col min="16" max="16" width="7.6640625" hidden="1" customWidth="1"/>
    <col min="17" max="18" width="20.83203125" customWidth="1"/>
  </cols>
  <sheetData>
    <row r="1" spans="2:16" ht="3" customHeight="1" x14ac:dyDescent="0.25">
      <c r="B1" s="21"/>
      <c r="C1" s="22"/>
      <c r="D1" s="22"/>
      <c r="E1" s="22"/>
      <c r="F1" s="22"/>
      <c r="G1" s="22"/>
      <c r="H1" s="22"/>
      <c r="I1" s="23"/>
      <c r="J1" s="23"/>
      <c r="K1" s="23"/>
      <c r="L1" s="21"/>
      <c r="M1" s="21"/>
      <c r="N1" s="22"/>
      <c r="O1" s="23"/>
    </row>
    <row r="2" spans="2:16" ht="18.75" x14ac:dyDescent="0.3">
      <c r="B2" s="20"/>
      <c r="D2" s="19"/>
      <c r="E2" s="1"/>
      <c r="F2" s="2"/>
      <c r="G2" s="1"/>
      <c r="H2" s="2" t="s">
        <v>16</v>
      </c>
      <c r="I2" s="1"/>
      <c r="J2" s="4"/>
      <c r="K2" s="4"/>
      <c r="L2" s="18"/>
      <c r="M2" s="2"/>
      <c r="N2" s="19"/>
      <c r="O2" s="117"/>
    </row>
    <row r="3" spans="2:16" ht="18.75" x14ac:dyDescent="0.3">
      <c r="B3" s="19"/>
      <c r="E3" s="1"/>
      <c r="F3" s="5"/>
      <c r="G3" s="131" t="s">
        <v>129</v>
      </c>
      <c r="H3" s="131"/>
      <c r="I3" s="131"/>
      <c r="J3" s="3"/>
      <c r="K3" s="132" t="s">
        <v>130</v>
      </c>
      <c r="L3" s="132"/>
      <c r="M3" s="132"/>
      <c r="N3" s="19"/>
      <c r="O3" s="118"/>
    </row>
    <row r="4" spans="2:16" ht="3" customHeight="1" x14ac:dyDescent="0.25">
      <c r="B4" s="21"/>
      <c r="C4" s="22"/>
      <c r="D4" s="22"/>
      <c r="E4" s="22"/>
      <c r="F4" s="22"/>
      <c r="G4" s="22"/>
      <c r="H4" s="22"/>
      <c r="I4" s="23"/>
      <c r="J4" s="23"/>
      <c r="K4" s="23"/>
      <c r="L4" s="21"/>
      <c r="M4" s="21"/>
      <c r="N4" s="22"/>
      <c r="O4" s="119"/>
    </row>
    <row r="5" spans="2:16" ht="18" customHeight="1" x14ac:dyDescent="0.25">
      <c r="B5" s="17" t="s">
        <v>9</v>
      </c>
      <c r="C5" s="27"/>
      <c r="D5" s="8"/>
      <c r="F5" s="9" t="s">
        <v>10</v>
      </c>
      <c r="G5" s="27"/>
      <c r="H5" s="15"/>
      <c r="I5" s="20"/>
      <c r="J5" s="11"/>
      <c r="K5" s="7" t="s">
        <v>11</v>
      </c>
      <c r="L5" s="124"/>
      <c r="M5" s="7" t="s">
        <v>12</v>
      </c>
      <c r="N5" s="27"/>
      <c r="O5" s="11"/>
    </row>
    <row r="6" spans="2:16" ht="18" customHeight="1" x14ac:dyDescent="0.25">
      <c r="B6" s="17" t="s">
        <v>21</v>
      </c>
      <c r="C6" s="27"/>
      <c r="D6" s="38" t="s">
        <v>13</v>
      </c>
      <c r="E6" s="109" t="str">
        <f>IFERROR(VLOOKUP(C6,'DA List'!$A$1:$B$90,2,FALSE),"")</f>
        <v/>
      </c>
      <c r="F6" s="29"/>
      <c r="G6" s="29"/>
      <c r="I6" s="20"/>
      <c r="J6" s="7" t="s">
        <v>36</v>
      </c>
      <c r="K6" s="28"/>
      <c r="L6" s="125"/>
      <c r="M6" s="7" t="s">
        <v>15</v>
      </c>
      <c r="N6" s="115">
        <f>ROUND(K6/18,2)</f>
        <v>0</v>
      </c>
      <c r="O6" s="30"/>
    </row>
    <row r="7" spans="2:16" ht="18" customHeight="1" x14ac:dyDescent="0.25">
      <c r="B7" s="16" t="s">
        <v>40</v>
      </c>
      <c r="C7" s="113"/>
      <c r="D7" s="41" t="str">
        <f>IF(AND(G3="Spring Semester",C7="Revised"), "       SM1                SM2                SM3               SM4                  SM5                    SM6                     SM7                 SM8                       SM9", IF(AND(G3="Fall Semester",C7="Revised"), "     SM16               SM17             SM18              SM19               SM20                  SM21                  SM22                  SM23                    SM24", ""))</f>
        <v/>
      </c>
      <c r="F7" s="11"/>
      <c r="G7" s="11"/>
      <c r="I7" s="20"/>
      <c r="J7" s="30"/>
      <c r="K7" s="7"/>
      <c r="L7"/>
      <c r="O7" s="30"/>
    </row>
    <row r="8" spans="2:16" s="13" customFormat="1" ht="6.75" customHeight="1" thickBot="1" x14ac:dyDescent="0.3">
      <c r="B8" s="43"/>
      <c r="C8" s="45"/>
      <c r="D8" s="61"/>
      <c r="E8" s="43"/>
      <c r="F8" s="43"/>
      <c r="G8" s="43"/>
      <c r="H8" s="44"/>
      <c r="I8" s="45"/>
      <c r="J8" s="62"/>
      <c r="K8" s="63"/>
      <c r="L8" s="44"/>
      <c r="M8" s="64"/>
      <c r="N8" s="65"/>
      <c r="O8" s="120"/>
    </row>
    <row r="9" spans="2:16" s="49" customFormat="1" ht="15.95" customHeight="1" x14ac:dyDescent="0.25">
      <c r="B9" s="46" t="s">
        <v>17</v>
      </c>
      <c r="C9" s="47" t="str">
        <f>IF($G$3="Spring Semester", "JANUARY 1-15 (SM1)",IF($G$3="Fall Semester", "AUGUST 16-31 (SM16)",""))</f>
        <v/>
      </c>
      <c r="D9" s="48"/>
      <c r="E9" s="53"/>
      <c r="H9" s="122" t="str">
        <f>IF(SUM(H11:H15)=0,"",ROUND(SUM(H11:H15),2))</f>
        <v/>
      </c>
      <c r="I9" s="55" t="str">
        <f>IFERROR(IF(SUM(I11:I15)=0,"",SUM(I11:I15)),"")</f>
        <v/>
      </c>
      <c r="J9" s="6"/>
      <c r="K9" s="123" t="str">
        <f>IF($H9&lt;&gt;100,"Total % must equal 100",IF(OR($N$6-$I9&gt;=0.5,$N$6-$I9&lt;=-0.5),"Total Amount must equal Total Paid",""))</f>
        <v>Total % must equal 100</v>
      </c>
      <c r="L9" s="12"/>
      <c r="O9" s="6"/>
    </row>
    <row r="10" spans="2:16" s="52" customFormat="1" ht="25.5" x14ac:dyDescent="0.2">
      <c r="B10" s="50" t="s">
        <v>1</v>
      </c>
      <c r="C10" s="50" t="s">
        <v>2</v>
      </c>
      <c r="D10" s="50" t="s">
        <v>3</v>
      </c>
      <c r="E10" s="50" t="s">
        <v>4</v>
      </c>
      <c r="F10" s="50" t="s">
        <v>5</v>
      </c>
      <c r="G10" s="50" t="s">
        <v>19</v>
      </c>
      <c r="H10" s="50" t="s">
        <v>134</v>
      </c>
      <c r="I10" s="114" t="s">
        <v>20</v>
      </c>
      <c r="J10" s="51"/>
      <c r="K10" s="129" t="s">
        <v>18</v>
      </c>
      <c r="L10" s="130"/>
      <c r="M10" s="130"/>
      <c r="N10" s="130"/>
      <c r="O10" s="51"/>
    </row>
    <row r="11" spans="2:16" ht="15.95" customHeight="1" x14ac:dyDescent="0.25">
      <c r="B11" s="31"/>
      <c r="C11" s="31"/>
      <c r="D11" s="31"/>
      <c r="E11" s="31"/>
      <c r="F11" s="110"/>
      <c r="G11" s="31"/>
      <c r="H11" s="126"/>
      <c r="I11" s="57">
        <f>ROUND($N$6*$H11/100,2)</f>
        <v>0</v>
      </c>
      <c r="J11" s="116"/>
      <c r="K11" s="34"/>
      <c r="L11" s="32"/>
      <c r="M11" s="32"/>
      <c r="N11" s="33"/>
      <c r="O11" s="20">
        <f>IF(LEFT(B11,1)="R",H11,0)</f>
        <v>0</v>
      </c>
      <c r="P11" s="20">
        <f>IF(LEFT(G11,1)="R",H11,0)</f>
        <v>0</v>
      </c>
    </row>
    <row r="12" spans="2:16" ht="15.95" customHeight="1" x14ac:dyDescent="0.25">
      <c r="B12" s="31"/>
      <c r="C12" s="31"/>
      <c r="D12" s="31"/>
      <c r="E12" s="31"/>
      <c r="F12" s="110"/>
      <c r="G12" s="31"/>
      <c r="H12" s="126"/>
      <c r="I12" s="57">
        <f>ROUND($N$6*$H12/100,2)</f>
        <v>0</v>
      </c>
      <c r="K12" s="34"/>
      <c r="L12" s="32"/>
      <c r="M12" s="32"/>
      <c r="N12" s="33"/>
      <c r="O12" s="20">
        <f t="shared" ref="O12:O75" si="0">IF(LEFT(B12,1)="R",H12,0)</f>
        <v>0</v>
      </c>
      <c r="P12" s="20">
        <f t="shared" ref="P12:P75" si="1">IF(LEFT(G12,1)="R",H12,0)</f>
        <v>0</v>
      </c>
    </row>
    <row r="13" spans="2:16" ht="15.95" customHeight="1" x14ac:dyDescent="0.25">
      <c r="B13" s="31"/>
      <c r="C13" s="31"/>
      <c r="D13" s="31"/>
      <c r="E13" s="31"/>
      <c r="F13" s="110"/>
      <c r="G13" s="31"/>
      <c r="H13" s="126"/>
      <c r="I13" s="57">
        <f>ROUND($N$6*$H13/100,2)</f>
        <v>0</v>
      </c>
      <c r="K13" s="34"/>
      <c r="L13" s="32"/>
      <c r="M13" s="32"/>
      <c r="N13" s="33"/>
      <c r="O13" s="20">
        <f t="shared" si="0"/>
        <v>0</v>
      </c>
      <c r="P13" s="20">
        <f t="shared" si="1"/>
        <v>0</v>
      </c>
    </row>
    <row r="14" spans="2:16" ht="15.95" customHeight="1" x14ac:dyDescent="0.25">
      <c r="B14" s="31"/>
      <c r="C14" s="31"/>
      <c r="D14" s="31"/>
      <c r="E14" s="31"/>
      <c r="F14" s="110"/>
      <c r="G14" s="31"/>
      <c r="H14" s="126"/>
      <c r="I14" s="57">
        <f>ROUND($N$6*$H14/100,2)</f>
        <v>0</v>
      </c>
      <c r="K14" s="34"/>
      <c r="L14" s="32"/>
      <c r="M14" s="32"/>
      <c r="N14" s="33"/>
      <c r="O14" s="20">
        <f t="shared" si="0"/>
        <v>0</v>
      </c>
      <c r="P14" s="20">
        <f t="shared" si="1"/>
        <v>0</v>
      </c>
    </row>
    <row r="15" spans="2:16" ht="15.95" customHeight="1" x14ac:dyDescent="0.25">
      <c r="B15" s="31"/>
      <c r="C15" s="31"/>
      <c r="D15" s="31"/>
      <c r="E15" s="31"/>
      <c r="F15" s="110"/>
      <c r="G15" s="31"/>
      <c r="H15" s="126"/>
      <c r="I15" s="57">
        <f>ROUND($N$6*$H15/100,2)</f>
        <v>0</v>
      </c>
      <c r="K15" s="35"/>
      <c r="L15" s="36"/>
      <c r="M15" s="36"/>
      <c r="N15" s="37"/>
      <c r="O15" s="20">
        <f t="shared" si="0"/>
        <v>0</v>
      </c>
      <c r="P15" s="20">
        <f t="shared" si="1"/>
        <v>0</v>
      </c>
    </row>
    <row r="16" spans="2:16" ht="15.95" customHeight="1" x14ac:dyDescent="0.25">
      <c r="E16" s="12"/>
      <c r="F16" s="12"/>
      <c r="G16" s="12"/>
      <c r="M16" s="12"/>
      <c r="N16" s="39"/>
      <c r="P16" s="20"/>
    </row>
    <row r="17" spans="2:16" s="26" customFormat="1" ht="15.95" customHeight="1" x14ac:dyDescent="0.25">
      <c r="B17" s="14" t="s">
        <v>17</v>
      </c>
      <c r="C17" s="56" t="str">
        <f>IF($G$3="Spring Semester", "JANUARY 16-31 (SM2)",IF($G$3="Fall Semester", "SEPTEMBER 1-15 (SM17)",""))</f>
        <v/>
      </c>
      <c r="D17" s="25"/>
      <c r="E17" s="25"/>
      <c r="H17" s="122" t="str">
        <f>IF(SUM(H19:H23)=0,"",ROUND(SUM(H19:H23),2))</f>
        <v/>
      </c>
      <c r="I17" s="55" t="str">
        <f>IFERROR(IF(SUM(I19:I23)=0,"",SUM(I19:I23)),"")</f>
        <v/>
      </c>
      <c r="J17" s="6"/>
      <c r="K17" s="123" t="str">
        <f>IF($H17&lt;&gt;100,"Total % must equal 100",IF(OR($N$6-$I17&gt;=0.5,$N$6-$I17&lt;=-0.5),"Total Amount must equal Total Paid",""))</f>
        <v>Total % must equal 100</v>
      </c>
      <c r="L17" s="12"/>
      <c r="O17" s="20"/>
      <c r="P17" s="20"/>
    </row>
    <row r="18" spans="2:16" s="52" customFormat="1" ht="25.5" x14ac:dyDescent="0.25">
      <c r="B18" s="50" t="s">
        <v>1</v>
      </c>
      <c r="C18" s="50" t="s">
        <v>2</v>
      </c>
      <c r="D18" s="50" t="s">
        <v>3</v>
      </c>
      <c r="E18" s="50" t="s">
        <v>4</v>
      </c>
      <c r="F18" s="50" t="s">
        <v>5</v>
      </c>
      <c r="G18" s="50" t="s">
        <v>19</v>
      </c>
      <c r="H18" s="50" t="s">
        <v>134</v>
      </c>
      <c r="I18" s="58" t="s">
        <v>20</v>
      </c>
      <c r="J18" s="51"/>
      <c r="K18" s="129" t="s">
        <v>18</v>
      </c>
      <c r="L18" s="130"/>
      <c r="M18" s="130"/>
      <c r="N18" s="130"/>
      <c r="O18" s="20"/>
      <c r="P18" s="20"/>
    </row>
    <row r="19" spans="2:16" ht="15.95" customHeight="1" x14ac:dyDescent="0.25">
      <c r="B19" s="31"/>
      <c r="C19" s="31"/>
      <c r="D19" s="31"/>
      <c r="E19" s="31"/>
      <c r="F19" s="110"/>
      <c r="G19" s="31"/>
      <c r="H19" s="126"/>
      <c r="I19" s="57">
        <f>ROUND($N$6*$H19/100,2)</f>
        <v>0</v>
      </c>
      <c r="K19" s="34"/>
      <c r="L19" s="32"/>
      <c r="M19" s="32"/>
      <c r="N19" s="33"/>
      <c r="O19" s="20">
        <f t="shared" si="0"/>
        <v>0</v>
      </c>
      <c r="P19" s="20">
        <f t="shared" si="1"/>
        <v>0</v>
      </c>
    </row>
    <row r="20" spans="2:16" ht="15.95" customHeight="1" x14ac:dyDescent="0.25">
      <c r="B20" s="31"/>
      <c r="C20" s="31"/>
      <c r="D20" s="31"/>
      <c r="E20" s="31"/>
      <c r="F20" s="110"/>
      <c r="G20" s="31"/>
      <c r="H20" s="126"/>
      <c r="I20" s="57">
        <f>ROUND($N$6*$H20/100,2)</f>
        <v>0</v>
      </c>
      <c r="K20" s="34"/>
      <c r="L20" s="32"/>
      <c r="M20" s="32"/>
      <c r="N20" s="33"/>
      <c r="O20" s="20">
        <f t="shared" si="0"/>
        <v>0</v>
      </c>
      <c r="P20" s="20">
        <f t="shared" si="1"/>
        <v>0</v>
      </c>
    </row>
    <row r="21" spans="2:16" ht="15.95" customHeight="1" x14ac:dyDescent="0.25">
      <c r="B21" s="31"/>
      <c r="C21" s="31"/>
      <c r="D21" s="31"/>
      <c r="E21" s="31"/>
      <c r="F21" s="110"/>
      <c r="G21" s="31"/>
      <c r="H21" s="126"/>
      <c r="I21" s="57">
        <f>ROUND($N$6*$H21/100,2)</f>
        <v>0</v>
      </c>
      <c r="K21" s="34"/>
      <c r="L21" s="32"/>
      <c r="M21" s="32"/>
      <c r="N21" s="33"/>
      <c r="O21" s="20">
        <f t="shared" si="0"/>
        <v>0</v>
      </c>
      <c r="P21" s="20">
        <f t="shared" si="1"/>
        <v>0</v>
      </c>
    </row>
    <row r="22" spans="2:16" ht="15.95" customHeight="1" x14ac:dyDescent="0.25">
      <c r="B22" s="31"/>
      <c r="C22" s="31"/>
      <c r="D22" s="31"/>
      <c r="E22" s="31"/>
      <c r="F22" s="110"/>
      <c r="G22" s="31"/>
      <c r="H22" s="126"/>
      <c r="I22" s="57">
        <f>ROUND($N$6*$H22/100,2)</f>
        <v>0</v>
      </c>
      <c r="K22" s="34"/>
      <c r="L22" s="32"/>
      <c r="M22" s="32"/>
      <c r="N22" s="33"/>
      <c r="O22" s="20">
        <f t="shared" si="0"/>
        <v>0</v>
      </c>
      <c r="P22" s="20">
        <f t="shared" si="1"/>
        <v>0</v>
      </c>
    </row>
    <row r="23" spans="2:16" ht="15.95" customHeight="1" x14ac:dyDescent="0.25">
      <c r="B23" s="31"/>
      <c r="C23" s="31"/>
      <c r="D23" s="31"/>
      <c r="E23" s="31"/>
      <c r="F23" s="110"/>
      <c r="G23" s="31"/>
      <c r="H23" s="126"/>
      <c r="I23" s="57">
        <f>ROUND($N$6*$H23/100,2)</f>
        <v>0</v>
      </c>
      <c r="K23" s="35"/>
      <c r="L23" s="36"/>
      <c r="M23" s="36"/>
      <c r="N23" s="37"/>
      <c r="O23" s="20">
        <f t="shared" si="0"/>
        <v>0</v>
      </c>
      <c r="P23" s="20">
        <f t="shared" si="1"/>
        <v>0</v>
      </c>
    </row>
    <row r="24" spans="2:16" ht="15.95" customHeight="1" x14ac:dyDescent="0.25">
      <c r="B24" s="66"/>
      <c r="E24" s="12"/>
      <c r="F24" s="12"/>
      <c r="G24" s="12"/>
      <c r="M24" s="12"/>
      <c r="N24" s="39"/>
      <c r="P24" s="20"/>
    </row>
    <row r="25" spans="2:16" s="26" customFormat="1" ht="15.95" customHeight="1" x14ac:dyDescent="0.25">
      <c r="B25" s="14" t="s">
        <v>17</v>
      </c>
      <c r="C25" s="56" t="str">
        <f>IF($G$3="Spring Semester", "FEBRUARY 1-15 (SM3)",IF($G$3="Fall Semester", "SEPTEMBER 16-30 (SM18)",""))</f>
        <v/>
      </c>
      <c r="D25" s="25"/>
      <c r="E25" s="25"/>
      <c r="H25" s="122" t="str">
        <f>IF(SUM(H27:H31)=0,"",ROUND(SUM(H27:H31),2))</f>
        <v/>
      </c>
      <c r="I25" s="55" t="str">
        <f>IFERROR(IF(SUM(I27:I31)=0,"",SUM(I27:I31)),"")</f>
        <v/>
      </c>
      <c r="J25" s="6"/>
      <c r="K25" s="123" t="str">
        <f>IF($H25&lt;&gt;100,"Total % must equal 100",IF(OR($N$6-$I25&gt;=0.5,$N$6-$I25&lt;=-0.5),"Total Amount must equal Total Paid",""))</f>
        <v>Total % must equal 100</v>
      </c>
      <c r="L25" s="12"/>
      <c r="O25" s="20"/>
      <c r="P25" s="20"/>
    </row>
    <row r="26" spans="2:16" s="52" customFormat="1" ht="25.5" x14ac:dyDescent="0.25">
      <c r="B26" s="50" t="s">
        <v>1</v>
      </c>
      <c r="C26" s="50" t="s">
        <v>2</v>
      </c>
      <c r="D26" s="50" t="s">
        <v>3</v>
      </c>
      <c r="E26" s="50" t="s">
        <v>4</v>
      </c>
      <c r="F26" s="50" t="s">
        <v>5</v>
      </c>
      <c r="G26" s="50" t="s">
        <v>19</v>
      </c>
      <c r="H26" s="50" t="s">
        <v>134</v>
      </c>
      <c r="I26" s="58" t="s">
        <v>20</v>
      </c>
      <c r="J26" s="51"/>
      <c r="K26" s="129" t="s">
        <v>18</v>
      </c>
      <c r="L26" s="130"/>
      <c r="M26" s="130"/>
      <c r="N26" s="130"/>
      <c r="O26" s="20"/>
      <c r="P26" s="20"/>
    </row>
    <row r="27" spans="2:16" ht="15.95" customHeight="1" x14ac:dyDescent="0.25">
      <c r="B27" s="31"/>
      <c r="C27" s="31"/>
      <c r="D27" s="31"/>
      <c r="E27" s="31"/>
      <c r="F27" s="110"/>
      <c r="G27" s="31"/>
      <c r="H27" s="126"/>
      <c r="I27" s="57">
        <f>ROUND($N$6*$H27/100,2)</f>
        <v>0</v>
      </c>
      <c r="K27" s="34"/>
      <c r="L27" s="32"/>
      <c r="M27" s="32"/>
      <c r="N27" s="33"/>
      <c r="O27" s="20">
        <f t="shared" si="0"/>
        <v>0</v>
      </c>
      <c r="P27" s="20">
        <f t="shared" si="1"/>
        <v>0</v>
      </c>
    </row>
    <row r="28" spans="2:16" ht="15.95" customHeight="1" x14ac:dyDescent="0.25">
      <c r="B28" s="31"/>
      <c r="C28" s="31"/>
      <c r="D28" s="31"/>
      <c r="E28" s="31"/>
      <c r="F28" s="110"/>
      <c r="G28" s="31"/>
      <c r="H28" s="126"/>
      <c r="I28" s="57">
        <f>ROUND($N$6*$H28/100,2)</f>
        <v>0</v>
      </c>
      <c r="K28" s="34"/>
      <c r="L28" s="32"/>
      <c r="M28" s="32"/>
      <c r="N28" s="33"/>
      <c r="O28" s="20">
        <f t="shared" si="0"/>
        <v>0</v>
      </c>
      <c r="P28" s="20">
        <f t="shared" si="1"/>
        <v>0</v>
      </c>
    </row>
    <row r="29" spans="2:16" ht="15.95" customHeight="1" x14ac:dyDescent="0.25">
      <c r="B29" s="31"/>
      <c r="C29" s="31"/>
      <c r="D29" s="31"/>
      <c r="E29" s="31"/>
      <c r="F29" s="110"/>
      <c r="G29" s="31"/>
      <c r="H29" s="126"/>
      <c r="I29" s="57">
        <f>ROUND($N$6*$H29/100,2)</f>
        <v>0</v>
      </c>
      <c r="K29" s="34"/>
      <c r="L29" s="32"/>
      <c r="M29" s="32"/>
      <c r="N29" s="33"/>
      <c r="O29" s="20">
        <f t="shared" si="0"/>
        <v>0</v>
      </c>
      <c r="P29" s="20">
        <f t="shared" si="1"/>
        <v>0</v>
      </c>
    </row>
    <row r="30" spans="2:16" ht="15.95" customHeight="1" x14ac:dyDescent="0.25">
      <c r="B30" s="31"/>
      <c r="C30" s="31"/>
      <c r="D30" s="31"/>
      <c r="E30" s="31"/>
      <c r="F30" s="110"/>
      <c r="G30" s="31"/>
      <c r="H30" s="126"/>
      <c r="I30" s="57">
        <f>ROUND($N$6*$H30/100,2)</f>
        <v>0</v>
      </c>
      <c r="K30" s="34"/>
      <c r="L30" s="32"/>
      <c r="M30" s="32"/>
      <c r="N30" s="33"/>
      <c r="O30" s="20">
        <f t="shared" si="0"/>
        <v>0</v>
      </c>
      <c r="P30" s="20">
        <f t="shared" si="1"/>
        <v>0</v>
      </c>
    </row>
    <row r="31" spans="2:16" ht="15.95" customHeight="1" x14ac:dyDescent="0.25">
      <c r="B31" s="31"/>
      <c r="C31" s="31"/>
      <c r="D31" s="31"/>
      <c r="E31" s="31"/>
      <c r="F31" s="110"/>
      <c r="G31" s="31"/>
      <c r="H31" s="126"/>
      <c r="I31" s="57">
        <f>ROUND($N$6*$H31/100,2)</f>
        <v>0</v>
      </c>
      <c r="K31" s="35"/>
      <c r="L31" s="36"/>
      <c r="M31" s="36"/>
      <c r="N31" s="37"/>
      <c r="O31" s="20">
        <f t="shared" si="0"/>
        <v>0</v>
      </c>
      <c r="P31" s="20">
        <f t="shared" si="1"/>
        <v>0</v>
      </c>
    </row>
    <row r="32" spans="2:16" ht="15.95" customHeight="1" x14ac:dyDescent="0.25">
      <c r="B32" s="66"/>
      <c r="E32" s="12"/>
      <c r="F32" s="12"/>
      <c r="G32" s="12"/>
      <c r="M32" s="12"/>
      <c r="N32" s="39"/>
      <c r="P32" s="20"/>
    </row>
    <row r="33" spans="2:16" s="26" customFormat="1" ht="15.95" customHeight="1" x14ac:dyDescent="0.25">
      <c r="B33" s="14" t="s">
        <v>17</v>
      </c>
      <c r="C33" s="56" t="str">
        <f>IF($G$3="Spring Semester", "FEBRUARY 16-28/29 (SM4)",IF($G$3="Fall Semester", "OCTOBER 1-15 (SM19)",""))</f>
        <v/>
      </c>
      <c r="D33" s="25"/>
      <c r="E33" s="25"/>
      <c r="H33" s="122" t="str">
        <f>IF(SUM(H35:H39)=0,"",ROUND(SUM(H35:H39),2))</f>
        <v/>
      </c>
      <c r="I33" s="55" t="str">
        <f>IFERROR(IF(SUM(I35:I39)=0,"",SUM(I35:I39)),"")</f>
        <v/>
      </c>
      <c r="J33" s="6"/>
      <c r="K33" s="123" t="str">
        <f>IF($H33&lt;&gt;100,"Total % must equal 100",IF(OR($N$6-$I33&gt;=0.5,$N$6-$I33&lt;=-0.5),"Total Amount must equal Total Paid",""))</f>
        <v>Total % must equal 100</v>
      </c>
      <c r="L33" s="12"/>
      <c r="O33" s="20"/>
      <c r="P33" s="20"/>
    </row>
    <row r="34" spans="2:16" s="52" customFormat="1" ht="25.5" x14ac:dyDescent="0.25">
      <c r="B34" s="50" t="s">
        <v>1</v>
      </c>
      <c r="C34" s="50" t="s">
        <v>2</v>
      </c>
      <c r="D34" s="50" t="s">
        <v>3</v>
      </c>
      <c r="E34" s="50" t="s">
        <v>4</v>
      </c>
      <c r="F34" s="50" t="s">
        <v>5</v>
      </c>
      <c r="G34" s="50" t="s">
        <v>19</v>
      </c>
      <c r="H34" s="50" t="s">
        <v>134</v>
      </c>
      <c r="I34" s="58" t="s">
        <v>20</v>
      </c>
      <c r="J34" s="51"/>
      <c r="K34" s="129" t="s">
        <v>18</v>
      </c>
      <c r="L34" s="130"/>
      <c r="M34" s="130"/>
      <c r="N34" s="130"/>
      <c r="O34" s="20"/>
      <c r="P34" s="20"/>
    </row>
    <row r="35" spans="2:16" ht="15.95" customHeight="1" x14ac:dyDescent="0.25">
      <c r="B35" s="31"/>
      <c r="C35" s="31"/>
      <c r="D35" s="31"/>
      <c r="E35" s="31"/>
      <c r="F35" s="110"/>
      <c r="G35" s="31"/>
      <c r="H35" s="126"/>
      <c r="I35" s="57">
        <f>ROUND($N$6*$H35/100,2)</f>
        <v>0</v>
      </c>
      <c r="K35" s="34"/>
      <c r="L35" s="32"/>
      <c r="M35" s="32"/>
      <c r="N35" s="33"/>
      <c r="O35" s="20">
        <f t="shared" si="0"/>
        <v>0</v>
      </c>
      <c r="P35" s="20">
        <f t="shared" si="1"/>
        <v>0</v>
      </c>
    </row>
    <row r="36" spans="2:16" ht="15.95" customHeight="1" x14ac:dyDescent="0.25">
      <c r="B36" s="31"/>
      <c r="C36" s="31"/>
      <c r="D36" s="31"/>
      <c r="E36" s="31"/>
      <c r="F36" s="110"/>
      <c r="G36" s="31"/>
      <c r="H36" s="126"/>
      <c r="I36" s="57">
        <f>ROUND($N$6*$H36/100,2)</f>
        <v>0</v>
      </c>
      <c r="K36" s="34"/>
      <c r="L36" s="32"/>
      <c r="M36" s="32"/>
      <c r="N36" s="33"/>
      <c r="O36" s="20">
        <f t="shared" si="0"/>
        <v>0</v>
      </c>
      <c r="P36" s="20">
        <f t="shared" si="1"/>
        <v>0</v>
      </c>
    </row>
    <row r="37" spans="2:16" ht="15.95" customHeight="1" x14ac:dyDescent="0.25">
      <c r="B37" s="31"/>
      <c r="C37" s="31"/>
      <c r="D37" s="31"/>
      <c r="E37" s="31"/>
      <c r="F37" s="110"/>
      <c r="G37" s="31"/>
      <c r="H37" s="126"/>
      <c r="I37" s="57">
        <f>ROUND($N$6*$H37/100,2)</f>
        <v>0</v>
      </c>
      <c r="K37" s="34"/>
      <c r="L37" s="32"/>
      <c r="M37" s="32"/>
      <c r="N37" s="33"/>
      <c r="O37" s="20">
        <f t="shared" si="0"/>
        <v>0</v>
      </c>
      <c r="P37" s="20">
        <f t="shared" si="1"/>
        <v>0</v>
      </c>
    </row>
    <row r="38" spans="2:16" ht="15.95" customHeight="1" x14ac:dyDescent="0.25">
      <c r="B38" s="31"/>
      <c r="C38" s="31"/>
      <c r="D38" s="31"/>
      <c r="E38" s="31"/>
      <c r="F38" s="110"/>
      <c r="G38" s="31"/>
      <c r="H38" s="126"/>
      <c r="I38" s="57">
        <f>ROUND($N$6*$H38/100,2)</f>
        <v>0</v>
      </c>
      <c r="K38" s="34"/>
      <c r="L38" s="32"/>
      <c r="M38" s="32"/>
      <c r="N38" s="33"/>
      <c r="O38" s="20">
        <f t="shared" si="0"/>
        <v>0</v>
      </c>
      <c r="P38" s="20">
        <f t="shared" si="1"/>
        <v>0</v>
      </c>
    </row>
    <row r="39" spans="2:16" ht="15.95" customHeight="1" x14ac:dyDescent="0.25">
      <c r="B39" s="31"/>
      <c r="C39" s="31"/>
      <c r="D39" s="31"/>
      <c r="E39" s="31"/>
      <c r="F39" s="110"/>
      <c r="G39" s="31"/>
      <c r="H39" s="126"/>
      <c r="I39" s="57">
        <f>ROUND($N$6*$H39/100,2)</f>
        <v>0</v>
      </c>
      <c r="K39" s="35"/>
      <c r="L39" s="36"/>
      <c r="M39" s="36"/>
      <c r="N39" s="37"/>
      <c r="O39" s="20">
        <f t="shared" si="0"/>
        <v>0</v>
      </c>
      <c r="P39" s="20">
        <f t="shared" si="1"/>
        <v>0</v>
      </c>
    </row>
    <row r="40" spans="2:16" ht="15.95" customHeight="1" x14ac:dyDescent="0.25">
      <c r="B40" s="66"/>
      <c r="E40" s="12"/>
      <c r="F40" s="12"/>
      <c r="G40" s="12"/>
      <c r="M40" s="12"/>
      <c r="N40" s="39"/>
      <c r="P40" s="20"/>
    </row>
    <row r="41" spans="2:16" s="26" customFormat="1" ht="15.95" customHeight="1" x14ac:dyDescent="0.25">
      <c r="B41" s="14" t="s">
        <v>17</v>
      </c>
      <c r="C41" s="56" t="str">
        <f>IF($G$3="Spring Semester", "MARCH 1-15 (SM5)",IF($G$3="Fall Semester", "OCTOBER 16-31 (SM20)",""))</f>
        <v/>
      </c>
      <c r="D41" s="25"/>
      <c r="E41" s="25"/>
      <c r="H41" s="122" t="str">
        <f>IF(SUM(H43:H47)=0,"",ROUND(SUM(H43:H47),2))</f>
        <v/>
      </c>
      <c r="I41" s="55" t="str">
        <f>IFERROR(IF(SUM(I43:I47)=0,"",SUM(I43:I47)),"")</f>
        <v/>
      </c>
      <c r="J41" s="6"/>
      <c r="K41" s="123" t="str">
        <f>IF($H41&lt;&gt;100,"Total % must equal 100",IF(OR($N$6-$I41&gt;=0.5,$N$6-$I41&lt;=-0.5),"Total Amount must equal Total Paid",""))</f>
        <v>Total % must equal 100</v>
      </c>
      <c r="L41" s="12"/>
      <c r="O41" s="20"/>
      <c r="P41" s="20"/>
    </row>
    <row r="42" spans="2:16" s="52" customFormat="1" ht="25.5" x14ac:dyDescent="0.25">
      <c r="B42" s="50" t="s">
        <v>1</v>
      </c>
      <c r="C42" s="50" t="s">
        <v>2</v>
      </c>
      <c r="D42" s="50" t="s">
        <v>3</v>
      </c>
      <c r="E42" s="50" t="s">
        <v>4</v>
      </c>
      <c r="F42" s="50" t="s">
        <v>5</v>
      </c>
      <c r="G42" s="50" t="s">
        <v>19</v>
      </c>
      <c r="H42" s="50" t="s">
        <v>134</v>
      </c>
      <c r="I42" s="114" t="s">
        <v>20</v>
      </c>
      <c r="J42" s="51"/>
      <c r="K42" s="129" t="s">
        <v>18</v>
      </c>
      <c r="L42" s="130"/>
      <c r="M42" s="130"/>
      <c r="N42" s="130"/>
      <c r="O42" s="20"/>
      <c r="P42" s="20"/>
    </row>
    <row r="43" spans="2:16" ht="15.95" customHeight="1" x14ac:dyDescent="0.25">
      <c r="B43" s="31"/>
      <c r="C43" s="31"/>
      <c r="D43" s="31"/>
      <c r="E43" s="31"/>
      <c r="F43" s="110"/>
      <c r="G43" s="31"/>
      <c r="H43" s="126"/>
      <c r="I43" s="57">
        <f>ROUND($N$6*$H43/100,2)</f>
        <v>0</v>
      </c>
      <c r="K43" s="34"/>
      <c r="L43" s="32"/>
      <c r="M43" s="32"/>
      <c r="N43" s="33"/>
      <c r="O43" s="20">
        <f t="shared" si="0"/>
        <v>0</v>
      </c>
      <c r="P43" s="20">
        <f t="shared" si="1"/>
        <v>0</v>
      </c>
    </row>
    <row r="44" spans="2:16" ht="15.95" customHeight="1" x14ac:dyDescent="0.25">
      <c r="B44" s="31"/>
      <c r="C44" s="31"/>
      <c r="D44" s="31"/>
      <c r="E44" s="31"/>
      <c r="F44" s="110"/>
      <c r="G44" s="31"/>
      <c r="H44" s="126"/>
      <c r="I44" s="57">
        <f>ROUND($N$6*$H44/100,2)</f>
        <v>0</v>
      </c>
      <c r="K44" s="34"/>
      <c r="L44" s="32"/>
      <c r="M44" s="32"/>
      <c r="N44" s="33"/>
      <c r="O44" s="20">
        <f t="shared" si="0"/>
        <v>0</v>
      </c>
      <c r="P44" s="20">
        <f t="shared" si="1"/>
        <v>0</v>
      </c>
    </row>
    <row r="45" spans="2:16" ht="15.95" customHeight="1" x14ac:dyDescent="0.25">
      <c r="B45" s="31"/>
      <c r="C45" s="31"/>
      <c r="D45" s="31"/>
      <c r="E45" s="31"/>
      <c r="F45" s="110"/>
      <c r="G45" s="31"/>
      <c r="H45" s="126"/>
      <c r="I45" s="57">
        <f>ROUND($N$6*$H45/100,2)</f>
        <v>0</v>
      </c>
      <c r="K45" s="34"/>
      <c r="L45" s="32"/>
      <c r="M45" s="32"/>
      <c r="N45" s="33"/>
      <c r="O45" s="20">
        <f t="shared" si="0"/>
        <v>0</v>
      </c>
      <c r="P45" s="20">
        <f t="shared" si="1"/>
        <v>0</v>
      </c>
    </row>
    <row r="46" spans="2:16" ht="15.95" customHeight="1" x14ac:dyDescent="0.25">
      <c r="B46" s="31"/>
      <c r="C46" s="31"/>
      <c r="D46" s="31"/>
      <c r="E46" s="31"/>
      <c r="F46" s="110"/>
      <c r="G46" s="31"/>
      <c r="H46" s="126"/>
      <c r="I46" s="57">
        <f>ROUND($N$6*$H46/100,2)</f>
        <v>0</v>
      </c>
      <c r="K46" s="34"/>
      <c r="L46" s="32"/>
      <c r="M46" s="32"/>
      <c r="N46" s="33"/>
      <c r="O46" s="20">
        <f t="shared" si="0"/>
        <v>0</v>
      </c>
      <c r="P46" s="20">
        <f t="shared" si="1"/>
        <v>0</v>
      </c>
    </row>
    <row r="47" spans="2:16" ht="15.95" customHeight="1" x14ac:dyDescent="0.25">
      <c r="B47" s="31"/>
      <c r="C47" s="31"/>
      <c r="D47" s="31"/>
      <c r="E47" s="31"/>
      <c r="F47" s="110"/>
      <c r="G47" s="31"/>
      <c r="H47" s="126"/>
      <c r="I47" s="57">
        <f>ROUND($N$6*$H47/100,2)</f>
        <v>0</v>
      </c>
      <c r="K47" s="35"/>
      <c r="L47" s="36"/>
      <c r="M47" s="36"/>
      <c r="N47" s="37"/>
      <c r="O47" s="20">
        <f t="shared" si="0"/>
        <v>0</v>
      </c>
      <c r="P47" s="20">
        <f t="shared" si="1"/>
        <v>0</v>
      </c>
    </row>
    <row r="48" spans="2:16" ht="15.95" customHeight="1" x14ac:dyDescent="0.25">
      <c r="B48" s="66"/>
      <c r="E48" s="12"/>
      <c r="F48" s="12"/>
      <c r="G48" s="12"/>
      <c r="M48" s="12"/>
      <c r="N48" s="39"/>
      <c r="P48" s="20"/>
    </row>
    <row r="49" spans="2:16" s="26" customFormat="1" ht="15.95" customHeight="1" x14ac:dyDescent="0.25">
      <c r="B49" s="14" t="s">
        <v>17</v>
      </c>
      <c r="C49" s="56" t="str">
        <f>IF($G$3="Spring Semester", "MARCH 16-31 (SM6)",IF($G$3="Fall Semester", "NOVEMBER 1-15 (SM21)",""))</f>
        <v/>
      </c>
      <c r="D49" s="25"/>
      <c r="E49" s="25"/>
      <c r="H49" s="122" t="str">
        <f>IF(SUM(H51:H55)=0,"",ROUND(SUM(H51:H55),2))</f>
        <v/>
      </c>
      <c r="I49" s="55" t="str">
        <f>IFERROR(IF(SUM(I51:I55)=0,"",SUM(I51:I55)),"")</f>
        <v/>
      </c>
      <c r="J49" s="6"/>
      <c r="K49" s="123" t="str">
        <f>IF($H49&lt;&gt;100,"Total % must equal 100",IF(OR($N$6-$I49&gt;=0.5,$N$6-$I49&lt;=-0.5),"Total Amount must equal Total Paid",""))</f>
        <v>Total % must equal 100</v>
      </c>
      <c r="L49" s="12"/>
      <c r="O49" s="20"/>
      <c r="P49" s="20"/>
    </row>
    <row r="50" spans="2:16" s="52" customFormat="1" ht="25.5" x14ac:dyDescent="0.25">
      <c r="B50" s="50" t="s">
        <v>1</v>
      </c>
      <c r="C50" s="50" t="s">
        <v>2</v>
      </c>
      <c r="D50" s="50" t="s">
        <v>3</v>
      </c>
      <c r="E50" s="50" t="s">
        <v>4</v>
      </c>
      <c r="F50" s="50" t="s">
        <v>5</v>
      </c>
      <c r="G50" s="50" t="s">
        <v>19</v>
      </c>
      <c r="H50" s="50" t="s">
        <v>134</v>
      </c>
      <c r="I50" s="114" t="s">
        <v>20</v>
      </c>
      <c r="J50" s="51"/>
      <c r="K50" s="129" t="s">
        <v>18</v>
      </c>
      <c r="L50" s="130"/>
      <c r="M50" s="130"/>
      <c r="N50" s="130"/>
      <c r="O50" s="20"/>
      <c r="P50" s="20"/>
    </row>
    <row r="51" spans="2:16" ht="15.95" customHeight="1" x14ac:dyDescent="0.25">
      <c r="B51" s="31"/>
      <c r="C51" s="31"/>
      <c r="D51" s="31"/>
      <c r="E51" s="31"/>
      <c r="F51" s="110"/>
      <c r="G51" s="31"/>
      <c r="H51" s="126"/>
      <c r="I51" s="57">
        <f>ROUND($N$6*$H51/100,2)</f>
        <v>0</v>
      </c>
      <c r="K51" s="34"/>
      <c r="L51" s="32"/>
      <c r="M51" s="32"/>
      <c r="N51" s="33"/>
      <c r="O51" s="20">
        <f t="shared" si="0"/>
        <v>0</v>
      </c>
      <c r="P51" s="20">
        <f t="shared" si="1"/>
        <v>0</v>
      </c>
    </row>
    <row r="52" spans="2:16" ht="15.95" customHeight="1" x14ac:dyDescent="0.25">
      <c r="B52" s="31"/>
      <c r="C52" s="31"/>
      <c r="D52" s="31"/>
      <c r="E52" s="31"/>
      <c r="F52" s="110"/>
      <c r="G52" s="31"/>
      <c r="H52" s="126"/>
      <c r="I52" s="57">
        <f>ROUND($N$6*$H52/100,2)</f>
        <v>0</v>
      </c>
      <c r="K52" s="34"/>
      <c r="L52" s="32"/>
      <c r="M52" s="32"/>
      <c r="N52" s="33"/>
      <c r="O52" s="20">
        <f t="shared" si="0"/>
        <v>0</v>
      </c>
      <c r="P52" s="20">
        <f t="shared" si="1"/>
        <v>0</v>
      </c>
    </row>
    <row r="53" spans="2:16" ht="15.95" customHeight="1" x14ac:dyDescent="0.25">
      <c r="B53" s="31"/>
      <c r="C53" s="31"/>
      <c r="D53" s="31"/>
      <c r="E53" s="31"/>
      <c r="F53" s="110"/>
      <c r="G53" s="31"/>
      <c r="H53" s="126"/>
      <c r="I53" s="57">
        <f>ROUND($N$6*$H53/100,2)</f>
        <v>0</v>
      </c>
      <c r="K53" s="34"/>
      <c r="L53" s="32"/>
      <c r="M53" s="32"/>
      <c r="N53" s="33"/>
      <c r="O53" s="20">
        <f t="shared" si="0"/>
        <v>0</v>
      </c>
      <c r="P53" s="20">
        <f t="shared" si="1"/>
        <v>0</v>
      </c>
    </row>
    <row r="54" spans="2:16" ht="15.95" customHeight="1" x14ac:dyDescent="0.25">
      <c r="B54" s="31"/>
      <c r="C54" s="31"/>
      <c r="D54" s="31"/>
      <c r="E54" s="31"/>
      <c r="F54" s="110"/>
      <c r="G54" s="31"/>
      <c r="H54" s="126"/>
      <c r="I54" s="57">
        <f>ROUND($N$6*$H54/100,2)</f>
        <v>0</v>
      </c>
      <c r="K54" s="34"/>
      <c r="L54" s="32"/>
      <c r="M54" s="32"/>
      <c r="N54" s="33"/>
      <c r="O54" s="20">
        <f t="shared" si="0"/>
        <v>0</v>
      </c>
      <c r="P54" s="20">
        <f t="shared" si="1"/>
        <v>0</v>
      </c>
    </row>
    <row r="55" spans="2:16" ht="15.95" customHeight="1" x14ac:dyDescent="0.25">
      <c r="B55" s="31"/>
      <c r="C55" s="31"/>
      <c r="D55" s="31"/>
      <c r="E55" s="31"/>
      <c r="F55" s="110"/>
      <c r="G55" s="31"/>
      <c r="H55" s="126"/>
      <c r="I55" s="57">
        <f>ROUND($N$6*$H55/100,2)</f>
        <v>0</v>
      </c>
      <c r="K55" s="35"/>
      <c r="L55" s="36"/>
      <c r="M55" s="36"/>
      <c r="N55" s="37"/>
      <c r="O55" s="20">
        <f t="shared" si="0"/>
        <v>0</v>
      </c>
      <c r="P55" s="20">
        <f t="shared" si="1"/>
        <v>0</v>
      </c>
    </row>
    <row r="56" spans="2:16" ht="15.95" customHeight="1" x14ac:dyDescent="0.25">
      <c r="B56" s="66"/>
      <c r="E56" s="12"/>
      <c r="F56" s="12"/>
      <c r="G56" s="12"/>
      <c r="M56" s="12"/>
      <c r="N56" s="39"/>
      <c r="P56" s="20"/>
    </row>
    <row r="57" spans="2:16" s="26" customFormat="1" ht="15.95" customHeight="1" x14ac:dyDescent="0.25">
      <c r="B57" s="14" t="s">
        <v>17</v>
      </c>
      <c r="C57" s="56" t="str">
        <f>IF($G$3="Spring Semester", "APRIL 1-15 (SM7)",IF($G$3="Fall Semester", "NOVEMBER 16-30 (SM22)",""))</f>
        <v/>
      </c>
      <c r="D57" s="25"/>
      <c r="E57" s="25"/>
      <c r="H57" s="122" t="str">
        <f>IF(SUM(H59:H63)=0,"",ROUND(SUM(H59:H63),2))</f>
        <v/>
      </c>
      <c r="I57" s="55" t="str">
        <f>IFERROR(IF(SUM(I59:I63)=0,"",SUM(I59:I63)),"")</f>
        <v/>
      </c>
      <c r="J57" s="6"/>
      <c r="K57" s="123" t="str">
        <f>IF($H57&lt;&gt;100,"Total % must equal 100",IF(OR($N$6-$I57&gt;=0.5,$N$6-$I57&lt;=-0.5),"Total Amount must equal Total Paid",""))</f>
        <v>Total % must equal 100</v>
      </c>
      <c r="L57" s="12"/>
      <c r="O57" s="20"/>
      <c r="P57" s="20"/>
    </row>
    <row r="58" spans="2:16" s="52" customFormat="1" ht="25.5" x14ac:dyDescent="0.25">
      <c r="B58" s="50" t="s">
        <v>1</v>
      </c>
      <c r="C58" s="50" t="s">
        <v>2</v>
      </c>
      <c r="D58" s="50" t="s">
        <v>3</v>
      </c>
      <c r="E58" s="50" t="s">
        <v>4</v>
      </c>
      <c r="F58" s="50" t="s">
        <v>5</v>
      </c>
      <c r="G58" s="50" t="s">
        <v>19</v>
      </c>
      <c r="H58" s="50" t="s">
        <v>0</v>
      </c>
      <c r="I58" s="58" t="s">
        <v>20</v>
      </c>
      <c r="J58" s="51"/>
      <c r="K58" s="129" t="s">
        <v>18</v>
      </c>
      <c r="L58" s="130"/>
      <c r="M58" s="130"/>
      <c r="N58" s="130"/>
      <c r="O58" s="20"/>
      <c r="P58" s="20"/>
    </row>
    <row r="59" spans="2:16" ht="15.95" customHeight="1" x14ac:dyDescent="0.25">
      <c r="B59" s="31"/>
      <c r="C59" s="31"/>
      <c r="D59" s="31"/>
      <c r="E59" s="31"/>
      <c r="F59" s="110"/>
      <c r="G59" s="31"/>
      <c r="H59" s="126"/>
      <c r="I59" s="57">
        <f>ROUND($N$6*$H59/100,2)</f>
        <v>0</v>
      </c>
      <c r="K59" s="34"/>
      <c r="L59" s="32"/>
      <c r="M59" s="32"/>
      <c r="N59" s="33"/>
      <c r="O59" s="20">
        <f t="shared" si="0"/>
        <v>0</v>
      </c>
      <c r="P59" s="20">
        <f t="shared" si="1"/>
        <v>0</v>
      </c>
    </row>
    <row r="60" spans="2:16" ht="15.95" customHeight="1" x14ac:dyDescent="0.25">
      <c r="B60" s="31"/>
      <c r="C60" s="31"/>
      <c r="D60" s="31"/>
      <c r="E60" s="31"/>
      <c r="F60" s="110"/>
      <c r="G60" s="31"/>
      <c r="H60" s="126"/>
      <c r="I60" s="57">
        <f>ROUND($N$6*$H60/100,2)</f>
        <v>0</v>
      </c>
      <c r="K60" s="34"/>
      <c r="L60" s="32"/>
      <c r="M60" s="32"/>
      <c r="N60" s="33"/>
      <c r="O60" s="20">
        <f t="shared" si="0"/>
        <v>0</v>
      </c>
      <c r="P60" s="20">
        <f t="shared" si="1"/>
        <v>0</v>
      </c>
    </row>
    <row r="61" spans="2:16" ht="15.95" customHeight="1" x14ac:dyDescent="0.25">
      <c r="B61" s="31"/>
      <c r="C61" s="31"/>
      <c r="D61" s="31"/>
      <c r="E61" s="31"/>
      <c r="F61" s="110"/>
      <c r="G61" s="31"/>
      <c r="H61" s="126"/>
      <c r="I61" s="57">
        <f>ROUND($N$6*$H61/100,2)</f>
        <v>0</v>
      </c>
      <c r="K61" s="34"/>
      <c r="L61" s="32"/>
      <c r="M61" s="32"/>
      <c r="N61" s="33"/>
      <c r="O61" s="20">
        <f t="shared" si="0"/>
        <v>0</v>
      </c>
      <c r="P61" s="20">
        <f t="shared" si="1"/>
        <v>0</v>
      </c>
    </row>
    <row r="62" spans="2:16" ht="15.95" customHeight="1" x14ac:dyDescent="0.25">
      <c r="B62" s="31"/>
      <c r="C62" s="31"/>
      <c r="D62" s="31"/>
      <c r="E62" s="31"/>
      <c r="F62" s="110"/>
      <c r="G62" s="31"/>
      <c r="H62" s="126"/>
      <c r="I62" s="57">
        <f>ROUND($N$6*$H62/100,2)</f>
        <v>0</v>
      </c>
      <c r="K62" s="34"/>
      <c r="L62" s="32"/>
      <c r="M62" s="32"/>
      <c r="N62" s="33"/>
      <c r="O62" s="20">
        <f t="shared" si="0"/>
        <v>0</v>
      </c>
      <c r="P62" s="20">
        <f t="shared" si="1"/>
        <v>0</v>
      </c>
    </row>
    <row r="63" spans="2:16" ht="15.95" customHeight="1" x14ac:dyDescent="0.25">
      <c r="B63" s="31"/>
      <c r="C63" s="31"/>
      <c r="D63" s="31"/>
      <c r="E63" s="31"/>
      <c r="F63" s="110"/>
      <c r="G63" s="31"/>
      <c r="H63" s="126"/>
      <c r="I63" s="57">
        <f>ROUND($N$6*$H63/100,2)</f>
        <v>0</v>
      </c>
      <c r="K63" s="35"/>
      <c r="L63" s="36"/>
      <c r="M63" s="36"/>
      <c r="N63" s="37"/>
      <c r="O63" s="20">
        <f t="shared" si="0"/>
        <v>0</v>
      </c>
      <c r="P63" s="20">
        <f t="shared" si="1"/>
        <v>0</v>
      </c>
    </row>
    <row r="64" spans="2:16" ht="15.95" customHeight="1" x14ac:dyDescent="0.25">
      <c r="B64" s="66"/>
      <c r="E64" s="12"/>
      <c r="F64" s="12"/>
      <c r="G64" s="12"/>
      <c r="M64" s="12"/>
      <c r="N64" s="39"/>
      <c r="P64" s="20"/>
    </row>
    <row r="65" spans="2:16" s="26" customFormat="1" ht="15.95" customHeight="1" x14ac:dyDescent="0.25">
      <c r="B65" s="14" t="s">
        <v>17</v>
      </c>
      <c r="C65" s="56" t="str">
        <f>IF($G$3="Spring Semester", "APRIL 16-30 (SM8)",IF($G$3="Fall Semester", "DECEMBER 1-15 (SM23)",""))</f>
        <v/>
      </c>
      <c r="D65" s="25"/>
      <c r="E65" s="25"/>
      <c r="H65" s="122" t="str">
        <f>IF(SUM(H67:H71)=0,"",ROUND(SUM(H67:H71),2))</f>
        <v/>
      </c>
      <c r="I65" s="55" t="str">
        <f>IFERROR(IF(SUM(I67:I71)=0,"",SUM(I67:I71)),"")</f>
        <v/>
      </c>
      <c r="J65" s="6"/>
      <c r="K65" s="123" t="str">
        <f>IF($H65&lt;&gt;100,"Total % must equal 100",IF(OR($N$6-$I65&gt;=0.5,$N$6-$I65&lt;=-0.5),"Total Amount must equal Total Paid",""))</f>
        <v>Total % must equal 100</v>
      </c>
      <c r="L65" s="12"/>
      <c r="O65" s="20"/>
      <c r="P65" s="20"/>
    </row>
    <row r="66" spans="2:16" s="52" customFormat="1" ht="25.5" x14ac:dyDescent="0.25">
      <c r="B66" s="50" t="s">
        <v>1</v>
      </c>
      <c r="C66" s="50" t="s">
        <v>2</v>
      </c>
      <c r="D66" s="50" t="s">
        <v>3</v>
      </c>
      <c r="E66" s="50" t="s">
        <v>4</v>
      </c>
      <c r="F66" s="50" t="s">
        <v>5</v>
      </c>
      <c r="G66" s="50" t="s">
        <v>19</v>
      </c>
      <c r="H66" s="50" t="s">
        <v>134</v>
      </c>
      <c r="I66" s="58" t="s">
        <v>20</v>
      </c>
      <c r="J66" s="51"/>
      <c r="K66" s="129" t="s">
        <v>18</v>
      </c>
      <c r="L66" s="130"/>
      <c r="M66" s="130"/>
      <c r="N66" s="130"/>
      <c r="O66" s="20"/>
      <c r="P66" s="20"/>
    </row>
    <row r="67" spans="2:16" ht="15.95" customHeight="1" x14ac:dyDescent="0.25">
      <c r="B67" s="31"/>
      <c r="C67" s="31"/>
      <c r="D67" s="31"/>
      <c r="E67" s="31"/>
      <c r="F67" s="110"/>
      <c r="G67" s="31"/>
      <c r="H67" s="126"/>
      <c r="I67" s="57">
        <f>ROUND($N$6*$H67/100,2)</f>
        <v>0</v>
      </c>
      <c r="K67" s="34"/>
      <c r="L67" s="32"/>
      <c r="M67" s="32"/>
      <c r="N67" s="33"/>
      <c r="O67" s="20">
        <f t="shared" si="0"/>
        <v>0</v>
      </c>
      <c r="P67" s="20">
        <f t="shared" si="1"/>
        <v>0</v>
      </c>
    </row>
    <row r="68" spans="2:16" ht="15.95" customHeight="1" x14ac:dyDescent="0.25">
      <c r="B68" s="31"/>
      <c r="C68" s="31"/>
      <c r="D68" s="31"/>
      <c r="E68" s="31"/>
      <c r="F68" s="110"/>
      <c r="G68" s="31"/>
      <c r="H68" s="126"/>
      <c r="I68" s="57">
        <f>ROUND($N$6*$H68/100,2)</f>
        <v>0</v>
      </c>
      <c r="K68" s="34"/>
      <c r="L68" s="32"/>
      <c r="M68" s="32"/>
      <c r="N68" s="33"/>
      <c r="O68" s="20">
        <f t="shared" si="0"/>
        <v>0</v>
      </c>
      <c r="P68" s="20">
        <f t="shared" si="1"/>
        <v>0</v>
      </c>
    </row>
    <row r="69" spans="2:16" ht="15.95" customHeight="1" x14ac:dyDescent="0.25">
      <c r="B69" s="31"/>
      <c r="C69" s="31"/>
      <c r="D69" s="31"/>
      <c r="E69" s="31"/>
      <c r="F69" s="110"/>
      <c r="G69" s="31"/>
      <c r="H69" s="126"/>
      <c r="I69" s="57">
        <f>ROUND($N$6*$H69/100,2)</f>
        <v>0</v>
      </c>
      <c r="K69" s="34"/>
      <c r="L69" s="32"/>
      <c r="M69" s="32"/>
      <c r="N69" s="33"/>
      <c r="O69" s="20">
        <f t="shared" si="0"/>
        <v>0</v>
      </c>
      <c r="P69" s="20">
        <f t="shared" si="1"/>
        <v>0</v>
      </c>
    </row>
    <row r="70" spans="2:16" ht="15.95" customHeight="1" x14ac:dyDescent="0.25">
      <c r="B70" s="31"/>
      <c r="C70" s="31"/>
      <c r="D70" s="31"/>
      <c r="E70" s="31"/>
      <c r="F70" s="110"/>
      <c r="G70" s="31"/>
      <c r="H70" s="126"/>
      <c r="I70" s="57">
        <f>ROUND($N$6*$H70/100,2)</f>
        <v>0</v>
      </c>
      <c r="K70" s="34"/>
      <c r="L70" s="32"/>
      <c r="M70" s="32"/>
      <c r="N70" s="33"/>
      <c r="O70" s="20">
        <f t="shared" si="0"/>
        <v>0</v>
      </c>
      <c r="P70" s="20">
        <f t="shared" si="1"/>
        <v>0</v>
      </c>
    </row>
    <row r="71" spans="2:16" ht="15.95" customHeight="1" x14ac:dyDescent="0.25">
      <c r="B71" s="31"/>
      <c r="C71" s="31"/>
      <c r="D71" s="31"/>
      <c r="E71" s="31"/>
      <c r="F71" s="110"/>
      <c r="G71" s="31"/>
      <c r="H71" s="126"/>
      <c r="I71" s="57">
        <f>ROUND($N$6*$H71/100,2)</f>
        <v>0</v>
      </c>
      <c r="K71" s="35"/>
      <c r="L71" s="36"/>
      <c r="M71" s="36"/>
      <c r="N71" s="37"/>
      <c r="O71" s="20">
        <f t="shared" si="0"/>
        <v>0</v>
      </c>
      <c r="P71" s="20">
        <f t="shared" si="1"/>
        <v>0</v>
      </c>
    </row>
    <row r="72" spans="2:16" ht="15.95" customHeight="1" x14ac:dyDescent="0.25">
      <c r="B72" s="66"/>
      <c r="E72" s="12"/>
      <c r="F72" s="12"/>
      <c r="G72" s="12"/>
      <c r="M72" s="12"/>
      <c r="N72" s="39"/>
      <c r="P72" s="20"/>
    </row>
    <row r="73" spans="2:16" s="26" customFormat="1" ht="15.95" customHeight="1" x14ac:dyDescent="0.25">
      <c r="B73" s="14" t="s">
        <v>17</v>
      </c>
      <c r="C73" s="56" t="str">
        <f>IF($G$3="Spring Semester", "MAY 1-15 (SM9)",IF($G$3="Fall Semester", "DECEMBER 16-31 (SM24)",""))</f>
        <v/>
      </c>
      <c r="D73" s="25"/>
      <c r="E73" s="25"/>
      <c r="H73" s="122" t="str">
        <f>IF(SUM(H75:H79)=0,"",ROUND(SUM(H75:H79),2))</f>
        <v/>
      </c>
      <c r="I73" s="55" t="str">
        <f>IFERROR(IF(SUM(I75:I79)=0,"",SUM(I75:I79)),"")</f>
        <v/>
      </c>
      <c r="J73" s="10"/>
      <c r="K73" s="123" t="str">
        <f>IF($H73&lt;&gt;100,"Total % must equal 100",IF(OR($N$6-$I73&gt;=0.5,$N$6-$I73&lt;=-0.5),"Total Amount must equal Total Paid",""))</f>
        <v>Total % must equal 100</v>
      </c>
      <c r="L73" s="12"/>
      <c r="O73" s="20"/>
      <c r="P73" s="20"/>
    </row>
    <row r="74" spans="2:16" s="52" customFormat="1" ht="25.5" x14ac:dyDescent="0.25">
      <c r="B74" s="50" t="s">
        <v>1</v>
      </c>
      <c r="C74" s="50" t="s">
        <v>2</v>
      </c>
      <c r="D74" s="50" t="s">
        <v>3</v>
      </c>
      <c r="E74" s="50" t="s">
        <v>4</v>
      </c>
      <c r="F74" s="50" t="s">
        <v>5</v>
      </c>
      <c r="G74" s="50" t="s">
        <v>19</v>
      </c>
      <c r="H74" s="50" t="s">
        <v>134</v>
      </c>
      <c r="I74" s="58" t="s">
        <v>20</v>
      </c>
      <c r="J74" s="51"/>
      <c r="K74" s="129" t="s">
        <v>18</v>
      </c>
      <c r="L74" s="130"/>
      <c r="M74" s="130"/>
      <c r="N74" s="130"/>
      <c r="O74" s="20"/>
      <c r="P74" s="20"/>
    </row>
    <row r="75" spans="2:16" ht="15.95" customHeight="1" x14ac:dyDescent="0.25">
      <c r="B75" s="31"/>
      <c r="C75" s="31"/>
      <c r="D75" s="31"/>
      <c r="E75" s="31"/>
      <c r="F75" s="110"/>
      <c r="G75" s="31"/>
      <c r="H75" s="126"/>
      <c r="I75" s="57">
        <f>ROUND($N$6*$H75/100,2)</f>
        <v>0</v>
      </c>
      <c r="K75" s="34"/>
      <c r="L75" s="32"/>
      <c r="M75" s="32"/>
      <c r="N75" s="33"/>
      <c r="O75" s="20">
        <f t="shared" si="0"/>
        <v>0</v>
      </c>
      <c r="P75" s="20">
        <f t="shared" si="1"/>
        <v>0</v>
      </c>
    </row>
    <row r="76" spans="2:16" ht="15.95" customHeight="1" x14ac:dyDescent="0.25">
      <c r="B76" s="31"/>
      <c r="C76" s="31"/>
      <c r="D76" s="31"/>
      <c r="E76" s="31"/>
      <c r="F76" s="110"/>
      <c r="G76" s="31"/>
      <c r="H76" s="126"/>
      <c r="I76" s="57">
        <f>ROUND($N$6*$H76/100,2)</f>
        <v>0</v>
      </c>
      <c r="K76" s="34"/>
      <c r="L76" s="32"/>
      <c r="M76" s="32"/>
      <c r="N76" s="33"/>
      <c r="O76" s="20">
        <f t="shared" ref="O76:O79" si="2">IF(LEFT(B76,1)="R",H76,0)</f>
        <v>0</v>
      </c>
      <c r="P76" s="20">
        <f t="shared" ref="P76:P79" si="3">IF(LEFT(G76,1)="R",H76,0)</f>
        <v>0</v>
      </c>
    </row>
    <row r="77" spans="2:16" ht="15.95" customHeight="1" x14ac:dyDescent="0.25">
      <c r="B77" s="31"/>
      <c r="C77" s="31"/>
      <c r="D77" s="31"/>
      <c r="E77" s="31"/>
      <c r="F77" s="110"/>
      <c r="G77" s="31"/>
      <c r="H77" s="126"/>
      <c r="I77" s="57">
        <f>ROUND($N$6*$H77/100,2)</f>
        <v>0</v>
      </c>
      <c r="K77" s="34"/>
      <c r="L77" s="32"/>
      <c r="M77" s="32"/>
      <c r="N77" s="33"/>
      <c r="O77" s="20">
        <f t="shared" si="2"/>
        <v>0</v>
      </c>
      <c r="P77" s="20">
        <f t="shared" si="3"/>
        <v>0</v>
      </c>
    </row>
    <row r="78" spans="2:16" ht="15.95" customHeight="1" x14ac:dyDescent="0.25">
      <c r="B78" s="31"/>
      <c r="C78" s="31"/>
      <c r="D78" s="31"/>
      <c r="E78" s="31"/>
      <c r="F78" s="110"/>
      <c r="G78" s="31"/>
      <c r="H78" s="126"/>
      <c r="I78" s="57">
        <f>ROUND($N$6*$H78/100,2)</f>
        <v>0</v>
      </c>
      <c r="K78" s="34"/>
      <c r="L78" s="32"/>
      <c r="M78" s="32"/>
      <c r="N78" s="33"/>
      <c r="O78" s="20">
        <f t="shared" si="2"/>
        <v>0</v>
      </c>
      <c r="P78" s="20">
        <f t="shared" si="3"/>
        <v>0</v>
      </c>
    </row>
    <row r="79" spans="2:16" ht="15.95" customHeight="1" x14ac:dyDescent="0.25">
      <c r="B79" s="31"/>
      <c r="C79" s="31"/>
      <c r="D79" s="31"/>
      <c r="E79" s="31"/>
      <c r="F79" s="110"/>
      <c r="G79" s="31"/>
      <c r="H79" s="126"/>
      <c r="I79" s="57">
        <f>ROUND($N$6*$H79/100,2)</f>
        <v>0</v>
      </c>
      <c r="K79" s="35"/>
      <c r="L79" s="36"/>
      <c r="M79" s="36"/>
      <c r="N79" s="37"/>
      <c r="O79" s="20">
        <f t="shared" si="2"/>
        <v>0</v>
      </c>
      <c r="P79" s="20">
        <f t="shared" si="3"/>
        <v>0</v>
      </c>
    </row>
    <row r="80" spans="2:16" ht="15.95" customHeight="1" x14ac:dyDescent="0.25">
      <c r="B80" s="59"/>
      <c r="C80" s="24"/>
      <c r="D80" s="24"/>
      <c r="E80" s="12"/>
      <c r="F80" s="12"/>
      <c r="G80" s="12"/>
      <c r="M80" s="12"/>
      <c r="N80" s="39"/>
    </row>
    <row r="81" spans="2:15" x14ac:dyDescent="0.25">
      <c r="B81" s="59"/>
      <c r="C81" s="24"/>
      <c r="D81" s="24"/>
      <c r="E81" s="24"/>
      <c r="F81" s="24"/>
      <c r="G81" s="24"/>
      <c r="H81" s="24"/>
      <c r="I81" s="60" t="s">
        <v>140</v>
      </c>
      <c r="J81" s="24"/>
      <c r="K81" s="60" t="s">
        <v>138</v>
      </c>
      <c r="L81" s="121">
        <f>ROUND(SUM(O11:O79)/100,2)</f>
        <v>0</v>
      </c>
      <c r="M81" s="60" t="s">
        <v>139</v>
      </c>
      <c r="N81" s="121">
        <f>ROUND(SUM(P11:P79)/100,2)</f>
        <v>0</v>
      </c>
      <c r="O81" s="24"/>
    </row>
  </sheetData>
  <sheetProtection algorithmName="SHA-512" hashValue="1vzl9tC3hPqb/SdhG+84uDPofBkUjO/87pCC+rhYu0jAWj4aPpKn2Lz0l5YXPhV2XUWsAVKzMpdKe/RS2SHCcA==" saltValue="2eo5278RimvwJCA582gF3w==" spinCount="100000" sheet="1" selectLockedCells="1"/>
  <mergeCells count="11">
    <mergeCell ref="K42:N42"/>
    <mergeCell ref="K50:N50"/>
    <mergeCell ref="K58:N58"/>
    <mergeCell ref="K66:N66"/>
    <mergeCell ref="K74:N74"/>
    <mergeCell ref="K34:N34"/>
    <mergeCell ref="G3:I3"/>
    <mergeCell ref="K3:M3"/>
    <mergeCell ref="K10:N10"/>
    <mergeCell ref="K18:N18"/>
    <mergeCell ref="K26:N26"/>
  </mergeCells>
  <conditionalFormatting sqref="G3:I3">
    <cfRule type="expression" dxfId="1031" priority="1295">
      <formula>OR($G$3="SELECT SEMESTER", $G$3="")</formula>
    </cfRule>
  </conditionalFormatting>
  <conditionalFormatting sqref="K3">
    <cfRule type="expression" dxfId="1030" priority="1294">
      <formula>OR($K$3="SELECT CALENDAR YEAR", $K$3="")</formula>
    </cfRule>
  </conditionalFormatting>
  <conditionalFormatting sqref="C5">
    <cfRule type="expression" dxfId="1029" priority="1293">
      <formula>$C$5=""</formula>
    </cfRule>
  </conditionalFormatting>
  <conditionalFormatting sqref="G5">
    <cfRule type="expression" dxfId="1028" priority="1292">
      <formula>$G$5=""</formula>
    </cfRule>
  </conditionalFormatting>
  <conditionalFormatting sqref="L5">
    <cfRule type="expression" dxfId="1027" priority="1291">
      <formula>L5=""</formula>
    </cfRule>
  </conditionalFormatting>
  <conditionalFormatting sqref="C6">
    <cfRule type="expression" dxfId="1026" priority="1290">
      <formula>C6=""</formula>
    </cfRule>
  </conditionalFormatting>
  <conditionalFormatting sqref="N5">
    <cfRule type="expression" dxfId="1025" priority="1289">
      <formula>N5=""</formula>
    </cfRule>
  </conditionalFormatting>
  <conditionalFormatting sqref="K6">
    <cfRule type="expression" dxfId="1024" priority="1287">
      <formula>K6=""</formula>
    </cfRule>
  </conditionalFormatting>
  <conditionalFormatting sqref="H11">
    <cfRule type="expression" dxfId="1023" priority="1284" stopIfTrue="1">
      <formula>H11&lt;&gt;""</formula>
    </cfRule>
    <cfRule type="expression" dxfId="1022" priority="1285" stopIfTrue="1">
      <formula>$B11&lt;&gt;""</formula>
    </cfRule>
  </conditionalFormatting>
  <conditionalFormatting sqref="I12">
    <cfRule type="expression" dxfId="1021" priority="1276">
      <formula>H12=""</formula>
    </cfRule>
  </conditionalFormatting>
  <conditionalFormatting sqref="I11">
    <cfRule type="expression" dxfId="1020" priority="1224">
      <formula>H11=""</formula>
    </cfRule>
  </conditionalFormatting>
  <conditionalFormatting sqref="C7">
    <cfRule type="expression" dxfId="1019" priority="710">
      <formula>$C$7&lt;&gt;""</formula>
    </cfRule>
  </conditionalFormatting>
  <conditionalFormatting sqref="C11">
    <cfRule type="expression" dxfId="1018" priority="709">
      <formula>C11&lt;&gt;""</formula>
    </cfRule>
    <cfRule type="expression" dxfId="1017" priority="1602">
      <formula>$B11&lt;&gt;""</formula>
    </cfRule>
  </conditionalFormatting>
  <conditionalFormatting sqref="H12">
    <cfRule type="expression" dxfId="1016" priority="691">
      <formula>H12&lt;&gt;""</formula>
    </cfRule>
    <cfRule type="expression" dxfId="1015" priority="692">
      <formula>$B12&lt;&gt;""</formula>
    </cfRule>
  </conditionalFormatting>
  <conditionalFormatting sqref="G12">
    <cfRule type="expression" dxfId="1014" priority="656">
      <formula>G12&lt;&gt;""</formula>
    </cfRule>
    <cfRule type="expression" dxfId="1013" priority="690">
      <formula>OR(E12="IDR2",E12="IDR9")</formula>
    </cfRule>
  </conditionalFormatting>
  <conditionalFormatting sqref="C12">
    <cfRule type="expression" dxfId="1012" priority="689" stopIfTrue="1">
      <formula>C12&lt;&gt;""</formula>
    </cfRule>
    <cfRule type="expression" dxfId="1011" priority="695" stopIfTrue="1">
      <formula>$B12&lt;&gt;""</formula>
    </cfRule>
  </conditionalFormatting>
  <conditionalFormatting sqref="I13">
    <cfRule type="expression" dxfId="1010" priority="686">
      <formula>H13=""</formula>
    </cfRule>
  </conditionalFormatting>
  <conditionalFormatting sqref="H13">
    <cfRule type="expression" dxfId="1009" priority="651" stopIfTrue="1">
      <formula>H13&lt;&gt;""</formula>
    </cfRule>
    <cfRule type="expression" dxfId="1008" priority="652" stopIfTrue="1">
      <formula>$B13&lt;&gt;""</formula>
    </cfRule>
  </conditionalFormatting>
  <conditionalFormatting sqref="I14">
    <cfRule type="expression" dxfId="1007" priority="676">
      <formula>H14=""</formula>
    </cfRule>
  </conditionalFormatting>
  <conditionalFormatting sqref="I15">
    <cfRule type="expression" dxfId="1006" priority="666">
      <formula>H15=""</formula>
    </cfRule>
  </conditionalFormatting>
  <conditionalFormatting sqref="G13">
    <cfRule type="expression" dxfId="1005" priority="646">
      <formula>G13&lt;&gt;""</formula>
    </cfRule>
    <cfRule type="expression" dxfId="1004" priority="650">
      <formula>OR(E13="IDR2",E13="IDR9")</formula>
    </cfRule>
  </conditionalFormatting>
  <conditionalFormatting sqref="D12">
    <cfRule type="expression" dxfId="1003" priority="624" stopIfTrue="1">
      <formula>D12&lt;&gt;""</formula>
    </cfRule>
    <cfRule type="expression" dxfId="1002" priority="625" stopIfTrue="1">
      <formula>$B12&lt;&gt;""</formula>
    </cfRule>
  </conditionalFormatting>
  <conditionalFormatting sqref="E12">
    <cfRule type="expression" dxfId="1001" priority="622" stopIfTrue="1">
      <formula>E12&lt;&gt;""</formula>
    </cfRule>
    <cfRule type="expression" dxfId="1000" priority="623" stopIfTrue="1">
      <formula>$B12&lt;&gt;""</formula>
    </cfRule>
  </conditionalFormatting>
  <conditionalFormatting sqref="G11">
    <cfRule type="expression" dxfId="999" priority="620">
      <formula>G11&lt;&gt;""</formula>
    </cfRule>
    <cfRule type="expression" dxfId="998" priority="621">
      <formula>OR(E11="IDR2",E11="IDR9")</formula>
    </cfRule>
  </conditionalFormatting>
  <conditionalFormatting sqref="D11">
    <cfRule type="expression" dxfId="997" priority="707">
      <formula>D11&lt;&gt;""</formula>
    </cfRule>
    <cfRule type="expression" dxfId="996" priority="708">
      <formula>$B11&lt;&gt;""</formula>
    </cfRule>
  </conditionalFormatting>
  <conditionalFormatting sqref="E11">
    <cfRule type="expression" dxfId="995" priority="618" stopIfTrue="1">
      <formula>E11&lt;&gt;""</formula>
    </cfRule>
    <cfRule type="expression" dxfId="994" priority="619" stopIfTrue="1">
      <formula>$B11&lt;&gt;""</formula>
    </cfRule>
  </conditionalFormatting>
  <conditionalFormatting sqref="C13">
    <cfRule type="expression" dxfId="993" priority="616" stopIfTrue="1">
      <formula>C13&lt;&gt;""</formula>
    </cfRule>
    <cfRule type="expression" dxfId="992" priority="617" stopIfTrue="1">
      <formula>B13&lt;&gt;""</formula>
    </cfRule>
  </conditionalFormatting>
  <conditionalFormatting sqref="D13">
    <cfRule type="expression" dxfId="991" priority="614" stopIfTrue="1">
      <formula>D13&lt;&gt;""</formula>
    </cfRule>
    <cfRule type="expression" dxfId="990" priority="615" stopIfTrue="1">
      <formula>$B13&lt;&gt;""</formula>
    </cfRule>
  </conditionalFormatting>
  <conditionalFormatting sqref="E13">
    <cfRule type="expression" dxfId="989" priority="612" stopIfTrue="1">
      <formula>E13&lt;&gt;""</formula>
    </cfRule>
    <cfRule type="expression" dxfId="988" priority="613" stopIfTrue="1">
      <formula>$B13&lt;&gt;""</formula>
    </cfRule>
  </conditionalFormatting>
  <conditionalFormatting sqref="H14">
    <cfRule type="expression" dxfId="987" priority="608" stopIfTrue="1">
      <formula>H14&lt;&gt;""</formula>
    </cfRule>
    <cfRule type="expression" dxfId="986" priority="609" stopIfTrue="1">
      <formula>$B14&lt;&gt;""</formula>
    </cfRule>
  </conditionalFormatting>
  <conditionalFormatting sqref="G14">
    <cfRule type="expression" dxfId="985" priority="606">
      <formula>G14&lt;&gt;""</formula>
    </cfRule>
    <cfRule type="expression" dxfId="984" priority="607">
      <formula>OR(E14="IDR2",E14="IDR9")</formula>
    </cfRule>
  </conditionalFormatting>
  <conditionalFormatting sqref="C14">
    <cfRule type="expression" dxfId="983" priority="604" stopIfTrue="1">
      <formula>C14&lt;&gt;""</formula>
    </cfRule>
    <cfRule type="expression" dxfId="982" priority="605" stopIfTrue="1">
      <formula>B14&lt;&gt;""</formula>
    </cfRule>
  </conditionalFormatting>
  <conditionalFormatting sqref="D14">
    <cfRule type="expression" dxfId="981" priority="602" stopIfTrue="1">
      <formula>D14&lt;&gt;""</formula>
    </cfRule>
    <cfRule type="expression" dxfId="980" priority="603" stopIfTrue="1">
      <formula>$B14&lt;&gt;""</formula>
    </cfRule>
  </conditionalFormatting>
  <conditionalFormatting sqref="E14">
    <cfRule type="expression" dxfId="979" priority="600" stopIfTrue="1">
      <formula>E14&lt;&gt;""</formula>
    </cfRule>
    <cfRule type="expression" dxfId="978" priority="601" stopIfTrue="1">
      <formula>$B14&lt;&gt;""</formula>
    </cfRule>
  </conditionalFormatting>
  <conditionalFormatting sqref="H15">
    <cfRule type="expression" dxfId="977" priority="596" stopIfTrue="1">
      <formula>H15&lt;&gt;""</formula>
    </cfRule>
    <cfRule type="expression" dxfId="976" priority="597" stopIfTrue="1">
      <formula>$B15&lt;&gt;""</formula>
    </cfRule>
  </conditionalFormatting>
  <conditionalFormatting sqref="G15">
    <cfRule type="expression" dxfId="975" priority="594">
      <formula>G15&lt;&gt;""</formula>
    </cfRule>
    <cfRule type="expression" dxfId="974" priority="595">
      <formula>OR(E15="IDR2",E15="IDR9")</formula>
    </cfRule>
  </conditionalFormatting>
  <conditionalFormatting sqref="C15">
    <cfRule type="expression" dxfId="973" priority="592" stopIfTrue="1">
      <formula>C15&lt;&gt;""</formula>
    </cfRule>
    <cfRule type="expression" dxfId="972" priority="593" stopIfTrue="1">
      <formula>B15&lt;&gt;""</formula>
    </cfRule>
  </conditionalFormatting>
  <conditionalFormatting sqref="D15">
    <cfRule type="expression" dxfId="971" priority="590" stopIfTrue="1">
      <formula>D15&lt;&gt;""</formula>
    </cfRule>
    <cfRule type="expression" dxfId="970" priority="591" stopIfTrue="1">
      <formula>$B15&lt;&gt;""</formula>
    </cfRule>
  </conditionalFormatting>
  <conditionalFormatting sqref="E15">
    <cfRule type="expression" dxfId="969" priority="588" stopIfTrue="1">
      <formula>E15&lt;&gt;""</formula>
    </cfRule>
    <cfRule type="expression" dxfId="968" priority="589" stopIfTrue="1">
      <formula>$B15&lt;&gt;""</formula>
    </cfRule>
  </conditionalFormatting>
  <conditionalFormatting sqref="K9">
    <cfRule type="expression" dxfId="967" priority="587">
      <formula>H9=""</formula>
    </cfRule>
  </conditionalFormatting>
  <conditionalFormatting sqref="H19">
    <cfRule type="expression" dxfId="966" priority="582" stopIfTrue="1">
      <formula>H19&lt;&gt;""</formula>
    </cfRule>
    <cfRule type="expression" dxfId="965" priority="583" stopIfTrue="1">
      <formula>$B19&lt;&gt;""</formula>
    </cfRule>
  </conditionalFormatting>
  <conditionalFormatting sqref="C19">
    <cfRule type="expression" dxfId="964" priority="579">
      <formula>C19&lt;&gt;""</formula>
    </cfRule>
    <cfRule type="expression" dxfId="963" priority="586">
      <formula>$B19&lt;&gt;""</formula>
    </cfRule>
  </conditionalFormatting>
  <conditionalFormatting sqref="H20">
    <cfRule type="expression" dxfId="962" priority="572">
      <formula>H20&lt;&gt;""</formula>
    </cfRule>
    <cfRule type="expression" dxfId="961" priority="573">
      <formula>$B20&lt;&gt;""</formula>
    </cfRule>
  </conditionalFormatting>
  <conditionalFormatting sqref="G20">
    <cfRule type="expression" dxfId="960" priority="566">
      <formula>G20&lt;&gt;""</formula>
    </cfRule>
    <cfRule type="expression" dxfId="959" priority="571">
      <formula>OR(E20="IDR2",E20="IDR9")</formula>
    </cfRule>
  </conditionalFormatting>
  <conditionalFormatting sqref="C20">
    <cfRule type="expression" dxfId="958" priority="570" stopIfTrue="1">
      <formula>C20&lt;&gt;""</formula>
    </cfRule>
    <cfRule type="expression" dxfId="957" priority="576" stopIfTrue="1">
      <formula>$B20&lt;&gt;""</formula>
    </cfRule>
  </conditionalFormatting>
  <conditionalFormatting sqref="H21">
    <cfRule type="expression" dxfId="956" priority="562" stopIfTrue="1">
      <formula>H21&lt;&gt;""</formula>
    </cfRule>
    <cfRule type="expression" dxfId="955" priority="563" stopIfTrue="1">
      <formula>$B21&lt;&gt;""</formula>
    </cfRule>
  </conditionalFormatting>
  <conditionalFormatting sqref="G21">
    <cfRule type="expression" dxfId="954" priority="560">
      <formula>G21&lt;&gt;""</formula>
    </cfRule>
    <cfRule type="expression" dxfId="953" priority="561">
      <formula>OR(E21="IDR2",E21="IDR9")</formula>
    </cfRule>
  </conditionalFormatting>
  <conditionalFormatting sqref="D20">
    <cfRule type="expression" dxfId="952" priority="558" stopIfTrue="1">
      <formula>D20&lt;&gt;""</formula>
    </cfRule>
    <cfRule type="expression" dxfId="951" priority="559" stopIfTrue="1">
      <formula>$B20&lt;&gt;""</formula>
    </cfRule>
  </conditionalFormatting>
  <conditionalFormatting sqref="E20">
    <cfRule type="expression" dxfId="950" priority="556" stopIfTrue="1">
      <formula>E20&lt;&gt;""</formula>
    </cfRule>
    <cfRule type="expression" dxfId="949" priority="557" stopIfTrue="1">
      <formula>$B20&lt;&gt;""</formula>
    </cfRule>
  </conditionalFormatting>
  <conditionalFormatting sqref="G19">
    <cfRule type="expression" dxfId="948" priority="554">
      <formula>G19&lt;&gt;""</formula>
    </cfRule>
    <cfRule type="expression" dxfId="947" priority="555">
      <formula>OR(E19="IDR2",E19="IDR9")</formula>
    </cfRule>
  </conditionalFormatting>
  <conditionalFormatting sqref="D19">
    <cfRule type="expression" dxfId="946" priority="577">
      <formula>D19&lt;&gt;""</formula>
    </cfRule>
    <cfRule type="expression" dxfId="945" priority="578">
      <formula>$B19&lt;&gt;""</formula>
    </cfRule>
  </conditionalFormatting>
  <conditionalFormatting sqref="E19">
    <cfRule type="expression" dxfId="944" priority="552" stopIfTrue="1">
      <formula>E19&lt;&gt;""</formula>
    </cfRule>
    <cfRule type="expression" dxfId="943" priority="553" stopIfTrue="1">
      <formula>$B19&lt;&gt;""</formula>
    </cfRule>
  </conditionalFormatting>
  <conditionalFormatting sqref="C21">
    <cfRule type="expression" dxfId="942" priority="550" stopIfTrue="1">
      <formula>C21&lt;&gt;""</formula>
    </cfRule>
    <cfRule type="expression" dxfId="941" priority="551" stopIfTrue="1">
      <formula>B21&lt;&gt;""</formula>
    </cfRule>
  </conditionalFormatting>
  <conditionalFormatting sqref="D21">
    <cfRule type="expression" dxfId="940" priority="548" stopIfTrue="1">
      <formula>D21&lt;&gt;""</formula>
    </cfRule>
    <cfRule type="expression" dxfId="939" priority="549" stopIfTrue="1">
      <formula>$B21&lt;&gt;""</formula>
    </cfRule>
  </conditionalFormatting>
  <conditionalFormatting sqref="E21">
    <cfRule type="expression" dxfId="938" priority="546" stopIfTrue="1">
      <formula>E21&lt;&gt;""</formula>
    </cfRule>
    <cfRule type="expression" dxfId="937" priority="547" stopIfTrue="1">
      <formula>$B21&lt;&gt;""</formula>
    </cfRule>
  </conditionalFormatting>
  <conditionalFormatting sqref="H22">
    <cfRule type="expression" dxfId="936" priority="542" stopIfTrue="1">
      <formula>H22&lt;&gt;""</formula>
    </cfRule>
    <cfRule type="expression" dxfId="935" priority="543" stopIfTrue="1">
      <formula>$B22&lt;&gt;""</formula>
    </cfRule>
  </conditionalFormatting>
  <conditionalFormatting sqref="G22">
    <cfRule type="expression" dxfId="934" priority="540">
      <formula>G22&lt;&gt;""</formula>
    </cfRule>
    <cfRule type="expression" dxfId="933" priority="541">
      <formula>OR(E22="IDR2",E22="IDR9")</formula>
    </cfRule>
  </conditionalFormatting>
  <conditionalFormatting sqref="C22">
    <cfRule type="expression" dxfId="932" priority="538" stopIfTrue="1">
      <formula>C22&lt;&gt;""</formula>
    </cfRule>
    <cfRule type="expression" dxfId="931" priority="539" stopIfTrue="1">
      <formula>B22&lt;&gt;""</formula>
    </cfRule>
  </conditionalFormatting>
  <conditionalFormatting sqref="D22">
    <cfRule type="expression" dxfId="930" priority="536" stopIfTrue="1">
      <formula>D22&lt;&gt;""</formula>
    </cfRule>
    <cfRule type="expression" dxfId="929" priority="537" stopIfTrue="1">
      <formula>$B22&lt;&gt;""</formula>
    </cfRule>
  </conditionalFormatting>
  <conditionalFormatting sqref="E22">
    <cfRule type="expression" dxfId="928" priority="534" stopIfTrue="1">
      <formula>E22&lt;&gt;""</formula>
    </cfRule>
    <cfRule type="expression" dxfId="927" priority="535" stopIfTrue="1">
      <formula>$B22&lt;&gt;""</formula>
    </cfRule>
  </conditionalFormatting>
  <conditionalFormatting sqref="H23">
    <cfRule type="expression" dxfId="926" priority="530" stopIfTrue="1">
      <formula>H23&lt;&gt;""</formula>
    </cfRule>
    <cfRule type="expression" dxfId="925" priority="531" stopIfTrue="1">
      <formula>$B23&lt;&gt;""</formula>
    </cfRule>
  </conditionalFormatting>
  <conditionalFormatting sqref="G23">
    <cfRule type="expression" dxfId="924" priority="528">
      <formula>G23&lt;&gt;""</formula>
    </cfRule>
    <cfRule type="expression" dxfId="923" priority="529">
      <formula>OR(E23="IDR2",E23="IDR9")</formula>
    </cfRule>
  </conditionalFormatting>
  <conditionalFormatting sqref="C23">
    <cfRule type="expression" dxfId="922" priority="526" stopIfTrue="1">
      <formula>C23&lt;&gt;""</formula>
    </cfRule>
    <cfRule type="expression" dxfId="921" priority="527" stopIfTrue="1">
      <formula>B23&lt;&gt;""</formula>
    </cfRule>
  </conditionalFormatting>
  <conditionalFormatting sqref="D23">
    <cfRule type="expression" dxfId="920" priority="524" stopIfTrue="1">
      <formula>D23&lt;&gt;""</formula>
    </cfRule>
    <cfRule type="expression" dxfId="919" priority="525" stopIfTrue="1">
      <formula>$B23&lt;&gt;""</formula>
    </cfRule>
  </conditionalFormatting>
  <conditionalFormatting sqref="E23">
    <cfRule type="expression" dxfId="918" priority="522" stopIfTrue="1">
      <formula>E23&lt;&gt;""</formula>
    </cfRule>
    <cfRule type="expression" dxfId="917" priority="523" stopIfTrue="1">
      <formula>$B23&lt;&gt;""</formula>
    </cfRule>
  </conditionalFormatting>
  <conditionalFormatting sqref="H27">
    <cfRule type="expression" dxfId="916" priority="516" stopIfTrue="1">
      <formula>H27&lt;&gt;""</formula>
    </cfRule>
    <cfRule type="expression" dxfId="915" priority="517" stopIfTrue="1">
      <formula>$B27&lt;&gt;""</formula>
    </cfRule>
  </conditionalFormatting>
  <conditionalFormatting sqref="C27">
    <cfRule type="expression" dxfId="914" priority="513">
      <formula>C27&lt;&gt;""</formula>
    </cfRule>
    <cfRule type="expression" dxfId="913" priority="520">
      <formula>$B27&lt;&gt;""</formula>
    </cfRule>
  </conditionalFormatting>
  <conditionalFormatting sqref="H28">
    <cfRule type="expression" dxfId="912" priority="506">
      <formula>H28&lt;&gt;""</formula>
    </cfRule>
    <cfRule type="expression" dxfId="911" priority="507">
      <formula>$B28&lt;&gt;""</formula>
    </cfRule>
  </conditionalFormatting>
  <conditionalFormatting sqref="G28">
    <cfRule type="expression" dxfId="910" priority="500">
      <formula>G28&lt;&gt;""</formula>
    </cfRule>
    <cfRule type="expression" dxfId="909" priority="505">
      <formula>OR(E28="IDR2",E28="IDR9")</formula>
    </cfRule>
  </conditionalFormatting>
  <conditionalFormatting sqref="C28">
    <cfRule type="expression" dxfId="908" priority="504" stopIfTrue="1">
      <formula>C28&lt;&gt;""</formula>
    </cfRule>
    <cfRule type="expression" dxfId="907" priority="510" stopIfTrue="1">
      <formula>$B28&lt;&gt;""</formula>
    </cfRule>
  </conditionalFormatting>
  <conditionalFormatting sqref="H29">
    <cfRule type="expression" dxfId="906" priority="496" stopIfTrue="1">
      <formula>H29&lt;&gt;""</formula>
    </cfRule>
    <cfRule type="expression" dxfId="905" priority="497" stopIfTrue="1">
      <formula>$B29&lt;&gt;""</formula>
    </cfRule>
  </conditionalFormatting>
  <conditionalFormatting sqref="G29">
    <cfRule type="expression" dxfId="904" priority="494">
      <formula>G29&lt;&gt;""</formula>
    </cfRule>
    <cfRule type="expression" dxfId="903" priority="495">
      <formula>OR(E29="IDR2",E29="IDR9")</formula>
    </cfRule>
  </conditionalFormatting>
  <conditionalFormatting sqref="D28">
    <cfRule type="expression" dxfId="902" priority="492" stopIfTrue="1">
      <formula>D28&lt;&gt;""</formula>
    </cfRule>
    <cfRule type="expression" dxfId="901" priority="493" stopIfTrue="1">
      <formula>$B28&lt;&gt;""</formula>
    </cfRule>
  </conditionalFormatting>
  <conditionalFormatting sqref="E28">
    <cfRule type="expression" dxfId="900" priority="490" stopIfTrue="1">
      <formula>E28&lt;&gt;""</formula>
    </cfRule>
    <cfRule type="expression" dxfId="899" priority="491" stopIfTrue="1">
      <formula>$B28&lt;&gt;""</formula>
    </cfRule>
  </conditionalFormatting>
  <conditionalFormatting sqref="G27">
    <cfRule type="expression" dxfId="898" priority="488">
      <formula>G28&lt;&gt;""</formula>
    </cfRule>
    <cfRule type="expression" dxfId="897" priority="489">
      <formula>OR(E27="IDR2",E27="IDR9")</formula>
    </cfRule>
  </conditionalFormatting>
  <conditionalFormatting sqref="D27">
    <cfRule type="expression" dxfId="896" priority="511">
      <formula>D27&lt;&gt;""</formula>
    </cfRule>
    <cfRule type="expression" dxfId="895" priority="512">
      <formula>$B27&lt;&gt;""</formula>
    </cfRule>
  </conditionalFormatting>
  <conditionalFormatting sqref="E27">
    <cfRule type="expression" dxfId="894" priority="486" stopIfTrue="1">
      <formula>E27&lt;&gt;""</formula>
    </cfRule>
    <cfRule type="expression" dxfId="893" priority="487" stopIfTrue="1">
      <formula>$B27&lt;&gt;""</formula>
    </cfRule>
  </conditionalFormatting>
  <conditionalFormatting sqref="C29">
    <cfRule type="expression" dxfId="892" priority="484" stopIfTrue="1">
      <formula>C29&lt;&gt;""</formula>
    </cfRule>
    <cfRule type="expression" dxfId="891" priority="485" stopIfTrue="1">
      <formula>B29&lt;&gt;""</formula>
    </cfRule>
  </conditionalFormatting>
  <conditionalFormatting sqref="D29">
    <cfRule type="expression" dxfId="890" priority="482" stopIfTrue="1">
      <formula>D29&lt;&gt;""</formula>
    </cfRule>
    <cfRule type="expression" dxfId="889" priority="483" stopIfTrue="1">
      <formula>$B29&lt;&gt;""</formula>
    </cfRule>
  </conditionalFormatting>
  <conditionalFormatting sqref="E29">
    <cfRule type="expression" dxfId="888" priority="480" stopIfTrue="1">
      <formula>E29&lt;&gt;""</formula>
    </cfRule>
    <cfRule type="expression" dxfId="887" priority="481" stopIfTrue="1">
      <formula>$B29&lt;&gt;""</formula>
    </cfRule>
  </conditionalFormatting>
  <conditionalFormatting sqref="H30">
    <cfRule type="expression" dxfId="886" priority="476" stopIfTrue="1">
      <formula>H30&lt;&gt;""</formula>
    </cfRule>
    <cfRule type="expression" dxfId="885" priority="477" stopIfTrue="1">
      <formula>$B30&lt;&gt;""</formula>
    </cfRule>
  </conditionalFormatting>
  <conditionalFormatting sqref="G30">
    <cfRule type="expression" dxfId="884" priority="474">
      <formula>G30&lt;&gt;""</formula>
    </cfRule>
    <cfRule type="expression" dxfId="883" priority="475">
      <formula>OR(E30="IDR2",E30="IDR9")</formula>
    </cfRule>
  </conditionalFormatting>
  <conditionalFormatting sqref="C30">
    <cfRule type="expression" dxfId="882" priority="472" stopIfTrue="1">
      <formula>C30&lt;&gt;""</formula>
    </cfRule>
    <cfRule type="expression" dxfId="881" priority="473" stopIfTrue="1">
      <formula>B30&lt;&gt;""</formula>
    </cfRule>
  </conditionalFormatting>
  <conditionalFormatting sqref="D30">
    <cfRule type="expression" dxfId="880" priority="470" stopIfTrue="1">
      <formula>D30&lt;&gt;""</formula>
    </cfRule>
    <cfRule type="expression" dxfId="879" priority="471" stopIfTrue="1">
      <formula>$B30&lt;&gt;""</formula>
    </cfRule>
  </conditionalFormatting>
  <conditionalFormatting sqref="E30">
    <cfRule type="expression" dxfId="878" priority="468" stopIfTrue="1">
      <formula>E30&lt;&gt;""</formula>
    </cfRule>
    <cfRule type="expression" dxfId="877" priority="469" stopIfTrue="1">
      <formula>$B30&lt;&gt;""</formula>
    </cfRule>
  </conditionalFormatting>
  <conditionalFormatting sqref="H31">
    <cfRule type="expression" dxfId="876" priority="464" stopIfTrue="1">
      <formula>H31&lt;&gt;""</formula>
    </cfRule>
    <cfRule type="expression" dxfId="875" priority="465" stopIfTrue="1">
      <formula>$B31&lt;&gt;""</formula>
    </cfRule>
  </conditionalFormatting>
  <conditionalFormatting sqref="G31">
    <cfRule type="expression" dxfId="874" priority="462">
      <formula>G31&lt;&gt;""</formula>
    </cfRule>
    <cfRule type="expression" dxfId="873" priority="463">
      <formula>OR(E31="IDR2",E31="IDR9")</formula>
    </cfRule>
  </conditionalFormatting>
  <conditionalFormatting sqref="C31">
    <cfRule type="expression" dxfId="872" priority="460" stopIfTrue="1">
      <formula>C31&lt;&gt;""</formula>
    </cfRule>
    <cfRule type="expression" dxfId="871" priority="461" stopIfTrue="1">
      <formula>B31&lt;&gt;""</formula>
    </cfRule>
  </conditionalFormatting>
  <conditionalFormatting sqref="D31">
    <cfRule type="expression" dxfId="870" priority="458" stopIfTrue="1">
      <formula>D31&lt;&gt;""</formula>
    </cfRule>
    <cfRule type="expression" dxfId="869" priority="459" stopIfTrue="1">
      <formula>$B31&lt;&gt;""</formula>
    </cfRule>
  </conditionalFormatting>
  <conditionalFormatting sqref="E31">
    <cfRule type="expression" dxfId="868" priority="456" stopIfTrue="1">
      <formula>E31&lt;&gt;""</formula>
    </cfRule>
    <cfRule type="expression" dxfId="867" priority="457" stopIfTrue="1">
      <formula>$B31&lt;&gt;""</formula>
    </cfRule>
  </conditionalFormatting>
  <conditionalFormatting sqref="H35">
    <cfRule type="expression" dxfId="866" priority="450" stopIfTrue="1">
      <formula>H35&lt;&gt;""</formula>
    </cfRule>
    <cfRule type="expression" dxfId="865" priority="451" stopIfTrue="1">
      <formula>$B35&lt;&gt;""</formula>
    </cfRule>
  </conditionalFormatting>
  <conditionalFormatting sqref="C35">
    <cfRule type="expression" dxfId="864" priority="447">
      <formula>C35&lt;&gt;""</formula>
    </cfRule>
    <cfRule type="expression" dxfId="863" priority="454">
      <formula>$B35&lt;&gt;""</formula>
    </cfRule>
  </conditionalFormatting>
  <conditionalFormatting sqref="H36">
    <cfRule type="expression" dxfId="862" priority="440">
      <formula>H36&lt;&gt;""</formula>
    </cfRule>
    <cfRule type="expression" dxfId="861" priority="441">
      <formula>$B36&lt;&gt;""</formula>
    </cfRule>
  </conditionalFormatting>
  <conditionalFormatting sqref="G36">
    <cfRule type="expression" dxfId="860" priority="434">
      <formula>G36&lt;&gt;""</formula>
    </cfRule>
    <cfRule type="expression" dxfId="859" priority="439">
      <formula>OR(E36="IDR2",E36="IDR9")</formula>
    </cfRule>
  </conditionalFormatting>
  <conditionalFormatting sqref="C36">
    <cfRule type="expression" dxfId="858" priority="438" stopIfTrue="1">
      <formula>C36&lt;&gt;""</formula>
    </cfRule>
    <cfRule type="expression" dxfId="857" priority="444" stopIfTrue="1">
      <formula>$B36&lt;&gt;""</formula>
    </cfRule>
  </conditionalFormatting>
  <conditionalFormatting sqref="H37">
    <cfRule type="expression" dxfId="856" priority="430" stopIfTrue="1">
      <formula>H37&lt;&gt;""</formula>
    </cfRule>
    <cfRule type="expression" dxfId="855" priority="431" stopIfTrue="1">
      <formula>$B37&lt;&gt;""</formula>
    </cfRule>
  </conditionalFormatting>
  <conditionalFormatting sqref="G37">
    <cfRule type="expression" dxfId="854" priority="428">
      <formula>G37&lt;&gt;""</formula>
    </cfRule>
    <cfRule type="expression" dxfId="853" priority="429">
      <formula>OR(E37="IDR2",E37="IDR9")</formula>
    </cfRule>
  </conditionalFormatting>
  <conditionalFormatting sqref="D36">
    <cfRule type="expression" dxfId="852" priority="426" stopIfTrue="1">
      <formula>D36&lt;&gt;""</formula>
    </cfRule>
    <cfRule type="expression" dxfId="851" priority="427" stopIfTrue="1">
      <formula>$B36&lt;&gt;""</formula>
    </cfRule>
  </conditionalFormatting>
  <conditionalFormatting sqref="E36">
    <cfRule type="expression" dxfId="850" priority="424" stopIfTrue="1">
      <formula>E36&lt;&gt;""</formula>
    </cfRule>
    <cfRule type="expression" dxfId="849" priority="425" stopIfTrue="1">
      <formula>$B36&lt;&gt;""</formula>
    </cfRule>
  </conditionalFormatting>
  <conditionalFormatting sqref="G35">
    <cfRule type="expression" dxfId="848" priority="422">
      <formula>G36&lt;&gt;""</formula>
    </cfRule>
    <cfRule type="expression" dxfId="847" priority="423">
      <formula>OR(E35="IDR2",E35="IDR9")</formula>
    </cfRule>
  </conditionalFormatting>
  <conditionalFormatting sqref="D35">
    <cfRule type="expression" dxfId="846" priority="445">
      <formula>D35&lt;&gt;""</formula>
    </cfRule>
    <cfRule type="expression" dxfId="845" priority="446">
      <formula>$B35&lt;&gt;""</formula>
    </cfRule>
  </conditionalFormatting>
  <conditionalFormatting sqref="E35">
    <cfRule type="expression" dxfId="844" priority="420" stopIfTrue="1">
      <formula>E35&lt;&gt;""</formula>
    </cfRule>
    <cfRule type="expression" dxfId="843" priority="421" stopIfTrue="1">
      <formula>$B35&lt;&gt;""</formula>
    </cfRule>
  </conditionalFormatting>
  <conditionalFormatting sqref="C37">
    <cfRule type="expression" dxfId="842" priority="418" stopIfTrue="1">
      <formula>C37&lt;&gt;""</formula>
    </cfRule>
    <cfRule type="expression" dxfId="841" priority="419" stopIfTrue="1">
      <formula>B37&lt;&gt;""</formula>
    </cfRule>
  </conditionalFormatting>
  <conditionalFormatting sqref="D37">
    <cfRule type="expression" dxfId="840" priority="416" stopIfTrue="1">
      <formula>D37&lt;&gt;""</formula>
    </cfRule>
    <cfRule type="expression" dxfId="839" priority="417" stopIfTrue="1">
      <formula>$B37&lt;&gt;""</formula>
    </cfRule>
  </conditionalFormatting>
  <conditionalFormatting sqref="E37">
    <cfRule type="expression" dxfId="838" priority="414" stopIfTrue="1">
      <formula>E37&lt;&gt;""</formula>
    </cfRule>
    <cfRule type="expression" dxfId="837" priority="415" stopIfTrue="1">
      <formula>$B37&lt;&gt;""</formula>
    </cfRule>
  </conditionalFormatting>
  <conditionalFormatting sqref="H38">
    <cfRule type="expression" dxfId="836" priority="410" stopIfTrue="1">
      <formula>H38&lt;&gt;""</formula>
    </cfRule>
    <cfRule type="expression" dxfId="835" priority="411" stopIfTrue="1">
      <formula>$B38&lt;&gt;""</formula>
    </cfRule>
  </conditionalFormatting>
  <conditionalFormatting sqref="G38">
    <cfRule type="expression" dxfId="834" priority="408">
      <formula>G38&lt;&gt;""</formula>
    </cfRule>
    <cfRule type="expression" dxfId="833" priority="409">
      <formula>OR(E38="IDR2",E38="IDR9")</formula>
    </cfRule>
  </conditionalFormatting>
  <conditionalFormatting sqref="C38">
    <cfRule type="expression" dxfId="832" priority="406" stopIfTrue="1">
      <formula>C38&lt;&gt;""</formula>
    </cfRule>
    <cfRule type="expression" dxfId="831" priority="407" stopIfTrue="1">
      <formula>B38&lt;&gt;""</formula>
    </cfRule>
  </conditionalFormatting>
  <conditionalFormatting sqref="D38">
    <cfRule type="expression" dxfId="830" priority="404" stopIfTrue="1">
      <formula>D38&lt;&gt;""</formula>
    </cfRule>
    <cfRule type="expression" dxfId="829" priority="405" stopIfTrue="1">
      <formula>$B38&lt;&gt;""</formula>
    </cfRule>
  </conditionalFormatting>
  <conditionalFormatting sqref="E38">
    <cfRule type="expression" dxfId="828" priority="402" stopIfTrue="1">
      <formula>E38&lt;&gt;""</formula>
    </cfRule>
    <cfRule type="expression" dxfId="827" priority="403" stopIfTrue="1">
      <formula>$B38&lt;&gt;""</formula>
    </cfRule>
  </conditionalFormatting>
  <conditionalFormatting sqref="H39">
    <cfRule type="expression" dxfId="826" priority="398" stopIfTrue="1">
      <formula>H39&lt;&gt;""</formula>
    </cfRule>
    <cfRule type="expression" dxfId="825" priority="399" stopIfTrue="1">
      <formula>$B39&lt;&gt;""</formula>
    </cfRule>
  </conditionalFormatting>
  <conditionalFormatting sqref="G39">
    <cfRule type="expression" dxfId="824" priority="396">
      <formula>G39&lt;&gt;""</formula>
    </cfRule>
    <cfRule type="expression" dxfId="823" priority="397">
      <formula>OR(E39="IDR2",E39="IDR9")</formula>
    </cfRule>
  </conditionalFormatting>
  <conditionalFormatting sqref="C39">
    <cfRule type="expression" dxfId="822" priority="394" stopIfTrue="1">
      <formula>C39&lt;&gt;""</formula>
    </cfRule>
    <cfRule type="expression" dxfId="821" priority="395" stopIfTrue="1">
      <formula>B39&lt;&gt;""</formula>
    </cfRule>
  </conditionalFormatting>
  <conditionalFormatting sqref="D39">
    <cfRule type="expression" dxfId="820" priority="392" stopIfTrue="1">
      <formula>D39&lt;&gt;""</formula>
    </cfRule>
    <cfRule type="expression" dxfId="819" priority="393" stopIfTrue="1">
      <formula>$B39&lt;&gt;""</formula>
    </cfRule>
  </conditionalFormatting>
  <conditionalFormatting sqref="E39">
    <cfRule type="expression" dxfId="818" priority="390" stopIfTrue="1">
      <formula>E39&lt;&gt;""</formula>
    </cfRule>
    <cfRule type="expression" dxfId="817" priority="391" stopIfTrue="1">
      <formula>$B39&lt;&gt;""</formula>
    </cfRule>
  </conditionalFormatting>
  <conditionalFormatting sqref="H43">
    <cfRule type="expression" dxfId="816" priority="384" stopIfTrue="1">
      <formula>H43&lt;&gt;""</formula>
    </cfRule>
    <cfRule type="expression" dxfId="815" priority="385" stopIfTrue="1">
      <formula>$B43&lt;&gt;""</formula>
    </cfRule>
  </conditionalFormatting>
  <conditionalFormatting sqref="C43">
    <cfRule type="expression" dxfId="814" priority="381">
      <formula>C43&lt;&gt;""</formula>
    </cfRule>
    <cfRule type="expression" dxfId="813" priority="388">
      <formula>$B43&lt;&gt;""</formula>
    </cfRule>
  </conditionalFormatting>
  <conditionalFormatting sqref="H44">
    <cfRule type="expression" dxfId="812" priority="374">
      <formula>H44&lt;&gt;""</formula>
    </cfRule>
    <cfRule type="expression" dxfId="811" priority="375">
      <formula>$B44&lt;&gt;""</formula>
    </cfRule>
  </conditionalFormatting>
  <conditionalFormatting sqref="G44">
    <cfRule type="expression" dxfId="810" priority="368">
      <formula>G44&lt;&gt;""</formula>
    </cfRule>
    <cfRule type="expression" dxfId="809" priority="373">
      <formula>OR(E44="IDR2",E44="IDR9")</formula>
    </cfRule>
  </conditionalFormatting>
  <conditionalFormatting sqref="C44">
    <cfRule type="expression" dxfId="808" priority="372" stopIfTrue="1">
      <formula>C44&lt;&gt;""</formula>
    </cfRule>
    <cfRule type="expression" dxfId="807" priority="378" stopIfTrue="1">
      <formula>$B44&lt;&gt;""</formula>
    </cfRule>
  </conditionalFormatting>
  <conditionalFormatting sqref="H45">
    <cfRule type="expression" dxfId="806" priority="364" stopIfTrue="1">
      <formula>H45&lt;&gt;""</formula>
    </cfRule>
    <cfRule type="expression" dxfId="805" priority="365" stopIfTrue="1">
      <formula>$B45&lt;&gt;""</formula>
    </cfRule>
  </conditionalFormatting>
  <conditionalFormatting sqref="G45">
    <cfRule type="expression" dxfId="804" priority="362">
      <formula>G45&lt;&gt;""</formula>
    </cfRule>
    <cfRule type="expression" dxfId="803" priority="363">
      <formula>OR(E45="IDR2",E45="IDR9")</formula>
    </cfRule>
  </conditionalFormatting>
  <conditionalFormatting sqref="D44">
    <cfRule type="expression" dxfId="802" priority="360" stopIfTrue="1">
      <formula>D44&lt;&gt;""</formula>
    </cfRule>
    <cfRule type="expression" dxfId="801" priority="361" stopIfTrue="1">
      <formula>$B44&lt;&gt;""</formula>
    </cfRule>
  </conditionalFormatting>
  <conditionalFormatting sqref="E44">
    <cfRule type="expression" dxfId="800" priority="358" stopIfTrue="1">
      <formula>E44&lt;&gt;""</formula>
    </cfRule>
    <cfRule type="expression" dxfId="799" priority="359" stopIfTrue="1">
      <formula>$B44&lt;&gt;""</formula>
    </cfRule>
  </conditionalFormatting>
  <conditionalFormatting sqref="G43">
    <cfRule type="expression" dxfId="798" priority="356">
      <formula>G44&lt;&gt;""</formula>
    </cfRule>
    <cfRule type="expression" dxfId="797" priority="357">
      <formula>OR(E43="IDR2",E43="IDR9")</formula>
    </cfRule>
  </conditionalFormatting>
  <conditionalFormatting sqref="D43">
    <cfRule type="expression" dxfId="796" priority="379">
      <formula>D43&lt;&gt;""</formula>
    </cfRule>
    <cfRule type="expression" dxfId="795" priority="380">
      <formula>$B43&lt;&gt;""</formula>
    </cfRule>
  </conditionalFormatting>
  <conditionalFormatting sqref="E43">
    <cfRule type="expression" dxfId="794" priority="354" stopIfTrue="1">
      <formula>E43&lt;&gt;""</formula>
    </cfRule>
    <cfRule type="expression" dxfId="793" priority="355" stopIfTrue="1">
      <formula>$B43&lt;&gt;""</formula>
    </cfRule>
  </conditionalFormatting>
  <conditionalFormatting sqref="C45">
    <cfRule type="expression" dxfId="792" priority="352" stopIfTrue="1">
      <formula>C45&lt;&gt;""</formula>
    </cfRule>
    <cfRule type="expression" dxfId="791" priority="353" stopIfTrue="1">
      <formula>B45&lt;&gt;""</formula>
    </cfRule>
  </conditionalFormatting>
  <conditionalFormatting sqref="D45">
    <cfRule type="expression" dxfId="790" priority="350" stopIfTrue="1">
      <formula>D45&lt;&gt;""</formula>
    </cfRule>
    <cfRule type="expression" dxfId="789" priority="351" stopIfTrue="1">
      <formula>$B45&lt;&gt;""</formula>
    </cfRule>
  </conditionalFormatting>
  <conditionalFormatting sqref="E45">
    <cfRule type="expression" dxfId="788" priority="348" stopIfTrue="1">
      <formula>E45&lt;&gt;""</formula>
    </cfRule>
    <cfRule type="expression" dxfId="787" priority="349" stopIfTrue="1">
      <formula>$B45&lt;&gt;""</formula>
    </cfRule>
  </conditionalFormatting>
  <conditionalFormatting sqref="H46">
    <cfRule type="expression" dxfId="786" priority="344" stopIfTrue="1">
      <formula>H46&lt;&gt;""</formula>
    </cfRule>
    <cfRule type="expression" dxfId="785" priority="345" stopIfTrue="1">
      <formula>$B46&lt;&gt;""</formula>
    </cfRule>
  </conditionalFormatting>
  <conditionalFormatting sqref="G46">
    <cfRule type="expression" dxfId="784" priority="342">
      <formula>G46&lt;&gt;""</formula>
    </cfRule>
    <cfRule type="expression" dxfId="783" priority="343">
      <formula>OR(E46="IDR2",E46="IDR9")</formula>
    </cfRule>
  </conditionalFormatting>
  <conditionalFormatting sqref="C46">
    <cfRule type="expression" dxfId="782" priority="340" stopIfTrue="1">
      <formula>C46&lt;&gt;""</formula>
    </cfRule>
    <cfRule type="expression" dxfId="781" priority="341" stopIfTrue="1">
      <formula>B46&lt;&gt;""</formula>
    </cfRule>
  </conditionalFormatting>
  <conditionalFormatting sqref="D46">
    <cfRule type="expression" dxfId="780" priority="338" stopIfTrue="1">
      <formula>D46&lt;&gt;""</formula>
    </cfRule>
    <cfRule type="expression" dxfId="779" priority="339" stopIfTrue="1">
      <formula>$B46&lt;&gt;""</formula>
    </cfRule>
  </conditionalFormatting>
  <conditionalFormatting sqref="E46">
    <cfRule type="expression" dxfId="778" priority="336" stopIfTrue="1">
      <formula>E46&lt;&gt;""</formula>
    </cfRule>
    <cfRule type="expression" dxfId="777" priority="337" stopIfTrue="1">
      <formula>$B46&lt;&gt;""</formula>
    </cfRule>
  </conditionalFormatting>
  <conditionalFormatting sqref="H47">
    <cfRule type="expression" dxfId="776" priority="332" stopIfTrue="1">
      <formula>H47&lt;&gt;""</formula>
    </cfRule>
    <cfRule type="expression" dxfId="775" priority="333" stopIfTrue="1">
      <formula>$B47&lt;&gt;""</formula>
    </cfRule>
  </conditionalFormatting>
  <conditionalFormatting sqref="G47">
    <cfRule type="expression" dxfId="774" priority="330">
      <formula>G47&lt;&gt;""</formula>
    </cfRule>
    <cfRule type="expression" dxfId="773" priority="331">
      <formula>OR(E47="IDR2",E47="IDR9")</formula>
    </cfRule>
  </conditionalFormatting>
  <conditionalFormatting sqref="C47">
    <cfRule type="expression" dxfId="772" priority="328" stopIfTrue="1">
      <formula>C47&lt;&gt;""</formula>
    </cfRule>
    <cfRule type="expression" dxfId="771" priority="329" stopIfTrue="1">
      <formula>B47&lt;&gt;""</formula>
    </cfRule>
  </conditionalFormatting>
  <conditionalFormatting sqref="D47">
    <cfRule type="expression" dxfId="770" priority="326" stopIfTrue="1">
      <formula>D47&lt;&gt;""</formula>
    </cfRule>
    <cfRule type="expression" dxfId="769" priority="327" stopIfTrue="1">
      <formula>$B47&lt;&gt;""</formula>
    </cfRule>
  </conditionalFormatting>
  <conditionalFormatting sqref="E47">
    <cfRule type="expression" dxfId="768" priority="324" stopIfTrue="1">
      <formula>E47&lt;&gt;""</formula>
    </cfRule>
    <cfRule type="expression" dxfId="767" priority="325" stopIfTrue="1">
      <formula>$B47&lt;&gt;""</formula>
    </cfRule>
  </conditionalFormatting>
  <conditionalFormatting sqref="H51">
    <cfRule type="expression" dxfId="766" priority="318" stopIfTrue="1">
      <formula>H51&lt;&gt;""</formula>
    </cfRule>
    <cfRule type="expression" dxfId="765" priority="319" stopIfTrue="1">
      <formula>$B51&lt;&gt;""</formula>
    </cfRule>
  </conditionalFormatting>
  <conditionalFormatting sqref="C51">
    <cfRule type="expression" dxfId="764" priority="315">
      <formula>C51&lt;&gt;""</formula>
    </cfRule>
    <cfRule type="expression" dxfId="763" priority="322">
      <formula>$B51&lt;&gt;""</formula>
    </cfRule>
  </conditionalFormatting>
  <conditionalFormatting sqref="H52">
    <cfRule type="expression" dxfId="762" priority="308">
      <formula>H52&lt;&gt;""</formula>
    </cfRule>
    <cfRule type="expression" dxfId="761" priority="309">
      <formula>$B52&lt;&gt;""</formula>
    </cfRule>
  </conditionalFormatting>
  <conditionalFormatting sqref="G52">
    <cfRule type="expression" dxfId="760" priority="302">
      <formula>G52&lt;&gt;""</formula>
    </cfRule>
    <cfRule type="expression" dxfId="759" priority="307">
      <formula>OR(E52="IDR2",E52="IDR9")</formula>
    </cfRule>
  </conditionalFormatting>
  <conditionalFormatting sqref="C52">
    <cfRule type="expression" dxfId="758" priority="306" stopIfTrue="1">
      <formula>C52&lt;&gt;""</formula>
    </cfRule>
    <cfRule type="expression" dxfId="757" priority="312" stopIfTrue="1">
      <formula>$B52&lt;&gt;""</formula>
    </cfRule>
  </conditionalFormatting>
  <conditionalFormatting sqref="H53">
    <cfRule type="expression" dxfId="756" priority="298" stopIfTrue="1">
      <formula>H53&lt;&gt;""</formula>
    </cfRule>
    <cfRule type="expression" dxfId="755" priority="299" stopIfTrue="1">
      <formula>$B53&lt;&gt;""</formula>
    </cfRule>
  </conditionalFormatting>
  <conditionalFormatting sqref="G53">
    <cfRule type="expression" dxfId="754" priority="296">
      <formula>G53&lt;&gt;""</formula>
    </cfRule>
    <cfRule type="expression" dxfId="753" priority="297">
      <formula>OR(E53="IDR2",E53="IDR9")</formula>
    </cfRule>
  </conditionalFormatting>
  <conditionalFormatting sqref="D52">
    <cfRule type="expression" dxfId="752" priority="294" stopIfTrue="1">
      <formula>D52&lt;&gt;""</formula>
    </cfRule>
    <cfRule type="expression" dxfId="751" priority="295" stopIfTrue="1">
      <formula>$B52&lt;&gt;""</formula>
    </cfRule>
  </conditionalFormatting>
  <conditionalFormatting sqref="E52">
    <cfRule type="expression" dxfId="750" priority="292" stopIfTrue="1">
      <formula>E52&lt;&gt;""</formula>
    </cfRule>
    <cfRule type="expression" dxfId="749" priority="293" stopIfTrue="1">
      <formula>$B52&lt;&gt;""</formula>
    </cfRule>
  </conditionalFormatting>
  <conditionalFormatting sqref="G51">
    <cfRule type="expression" dxfId="748" priority="290">
      <formula>G52&lt;&gt;""</formula>
    </cfRule>
    <cfRule type="expression" dxfId="747" priority="291">
      <formula>OR(E51="IDR2",E51="IDR9")</formula>
    </cfRule>
  </conditionalFormatting>
  <conditionalFormatting sqref="D51">
    <cfRule type="expression" dxfId="746" priority="313">
      <formula>D51&lt;&gt;""</formula>
    </cfRule>
    <cfRule type="expression" dxfId="745" priority="314">
      <formula>$B51&lt;&gt;""</formula>
    </cfRule>
  </conditionalFormatting>
  <conditionalFormatting sqref="E51">
    <cfRule type="expression" dxfId="744" priority="288" stopIfTrue="1">
      <formula>E51&lt;&gt;""</formula>
    </cfRule>
    <cfRule type="expression" dxfId="743" priority="289" stopIfTrue="1">
      <formula>$B51&lt;&gt;""</formula>
    </cfRule>
  </conditionalFormatting>
  <conditionalFormatting sqref="C53">
    <cfRule type="expression" dxfId="742" priority="286" stopIfTrue="1">
      <formula>C53&lt;&gt;""</formula>
    </cfRule>
    <cfRule type="expression" dxfId="741" priority="287" stopIfTrue="1">
      <formula>B53&lt;&gt;""</formula>
    </cfRule>
  </conditionalFormatting>
  <conditionalFormatting sqref="D53">
    <cfRule type="expression" dxfId="740" priority="284" stopIfTrue="1">
      <formula>D53&lt;&gt;""</formula>
    </cfRule>
    <cfRule type="expression" dxfId="739" priority="285" stopIfTrue="1">
      <formula>$B53&lt;&gt;""</formula>
    </cfRule>
  </conditionalFormatting>
  <conditionalFormatting sqref="E53">
    <cfRule type="expression" dxfId="738" priority="282" stopIfTrue="1">
      <formula>E53&lt;&gt;""</formula>
    </cfRule>
    <cfRule type="expression" dxfId="737" priority="283" stopIfTrue="1">
      <formula>$B53&lt;&gt;""</formula>
    </cfRule>
  </conditionalFormatting>
  <conditionalFormatting sqref="H54">
    <cfRule type="expression" dxfId="736" priority="278" stopIfTrue="1">
      <formula>H54&lt;&gt;""</formula>
    </cfRule>
    <cfRule type="expression" dxfId="735" priority="279" stopIfTrue="1">
      <formula>$B54&lt;&gt;""</formula>
    </cfRule>
  </conditionalFormatting>
  <conditionalFormatting sqref="G54">
    <cfRule type="expression" dxfId="734" priority="276">
      <formula>G54&lt;&gt;""</formula>
    </cfRule>
    <cfRule type="expression" dxfId="733" priority="277">
      <formula>OR(E54="IDR2",E54="IDR9")</formula>
    </cfRule>
  </conditionalFormatting>
  <conditionalFormatting sqref="C54">
    <cfRule type="expression" dxfId="732" priority="274" stopIfTrue="1">
      <formula>C54&lt;&gt;""</formula>
    </cfRule>
    <cfRule type="expression" dxfId="731" priority="275" stopIfTrue="1">
      <formula>B54&lt;&gt;""</formula>
    </cfRule>
  </conditionalFormatting>
  <conditionalFormatting sqref="D54">
    <cfRule type="expression" dxfId="730" priority="272" stopIfTrue="1">
      <formula>D54&lt;&gt;""</formula>
    </cfRule>
    <cfRule type="expression" dxfId="729" priority="273" stopIfTrue="1">
      <formula>$B54&lt;&gt;""</formula>
    </cfRule>
  </conditionalFormatting>
  <conditionalFormatting sqref="E54">
    <cfRule type="expression" dxfId="728" priority="270" stopIfTrue="1">
      <formula>E54&lt;&gt;""</formula>
    </cfRule>
    <cfRule type="expression" dxfId="727" priority="271" stopIfTrue="1">
      <formula>$B54&lt;&gt;""</formula>
    </cfRule>
  </conditionalFormatting>
  <conditionalFormatting sqref="H55">
    <cfRule type="expression" dxfId="726" priority="266" stopIfTrue="1">
      <formula>H55&lt;&gt;""</formula>
    </cfRule>
    <cfRule type="expression" dxfId="725" priority="267" stopIfTrue="1">
      <formula>$B55&lt;&gt;""</formula>
    </cfRule>
  </conditionalFormatting>
  <conditionalFormatting sqref="G55">
    <cfRule type="expression" dxfId="724" priority="264">
      <formula>G55&lt;&gt;""</formula>
    </cfRule>
    <cfRule type="expression" dxfId="723" priority="265">
      <formula>OR(E55="IDR2",E55="IDR9")</formula>
    </cfRule>
  </conditionalFormatting>
  <conditionalFormatting sqref="C55">
    <cfRule type="expression" dxfId="722" priority="262" stopIfTrue="1">
      <formula>C55&lt;&gt;""</formula>
    </cfRule>
    <cfRule type="expression" dxfId="721" priority="263" stopIfTrue="1">
      <formula>B55&lt;&gt;""</formula>
    </cfRule>
  </conditionalFormatting>
  <conditionalFormatting sqref="D55">
    <cfRule type="expression" dxfId="720" priority="260" stopIfTrue="1">
      <formula>D55&lt;&gt;""</formula>
    </cfRule>
    <cfRule type="expression" dxfId="719" priority="261" stopIfTrue="1">
      <formula>$B55&lt;&gt;""</formula>
    </cfRule>
  </conditionalFormatting>
  <conditionalFormatting sqref="E55">
    <cfRule type="expression" dxfId="718" priority="258" stopIfTrue="1">
      <formula>E55&lt;&gt;""</formula>
    </cfRule>
    <cfRule type="expression" dxfId="717" priority="259" stopIfTrue="1">
      <formula>$B55&lt;&gt;""</formula>
    </cfRule>
  </conditionalFormatting>
  <conditionalFormatting sqref="H59">
    <cfRule type="expression" dxfId="716" priority="252" stopIfTrue="1">
      <formula>H59&lt;&gt;""</formula>
    </cfRule>
    <cfRule type="expression" dxfId="715" priority="253" stopIfTrue="1">
      <formula>$B59&lt;&gt;""</formula>
    </cfRule>
  </conditionalFormatting>
  <conditionalFormatting sqref="C59">
    <cfRule type="expression" dxfId="714" priority="249">
      <formula>C59&lt;&gt;""</formula>
    </cfRule>
    <cfRule type="expression" dxfId="713" priority="256">
      <formula>$B59&lt;&gt;""</formula>
    </cfRule>
  </conditionalFormatting>
  <conditionalFormatting sqref="H60">
    <cfRule type="expression" dxfId="712" priority="242">
      <formula>H60&lt;&gt;""</formula>
    </cfRule>
    <cfRule type="expression" dxfId="711" priority="243">
      <formula>$B60&lt;&gt;""</formula>
    </cfRule>
  </conditionalFormatting>
  <conditionalFormatting sqref="G60">
    <cfRule type="expression" dxfId="710" priority="236">
      <formula>G60&lt;&gt;""</formula>
    </cfRule>
    <cfRule type="expression" dxfId="709" priority="241">
      <formula>OR(E60="IDR2",E60="IDR9")</formula>
    </cfRule>
  </conditionalFormatting>
  <conditionalFormatting sqref="C60">
    <cfRule type="expression" dxfId="708" priority="240" stopIfTrue="1">
      <formula>C60&lt;&gt;""</formula>
    </cfRule>
    <cfRule type="expression" dxfId="707" priority="246" stopIfTrue="1">
      <formula>$B60&lt;&gt;""</formula>
    </cfRule>
  </conditionalFormatting>
  <conditionalFormatting sqref="H61">
    <cfRule type="expression" dxfId="706" priority="232" stopIfTrue="1">
      <formula>H61&lt;&gt;""</formula>
    </cfRule>
    <cfRule type="expression" dxfId="705" priority="233" stopIfTrue="1">
      <formula>$B61&lt;&gt;""</formula>
    </cfRule>
  </conditionalFormatting>
  <conditionalFormatting sqref="G61">
    <cfRule type="expression" dxfId="704" priority="230">
      <formula>G61&lt;&gt;""</formula>
    </cfRule>
    <cfRule type="expression" dxfId="703" priority="231">
      <formula>OR(E61="IDR2",E61="IDR9")</formula>
    </cfRule>
  </conditionalFormatting>
  <conditionalFormatting sqref="D60">
    <cfRule type="expression" dxfId="702" priority="228" stopIfTrue="1">
      <formula>D60&lt;&gt;""</formula>
    </cfRule>
    <cfRule type="expression" dxfId="701" priority="229" stopIfTrue="1">
      <formula>$B60&lt;&gt;""</formula>
    </cfRule>
  </conditionalFormatting>
  <conditionalFormatting sqref="E60">
    <cfRule type="expression" dxfId="700" priority="226" stopIfTrue="1">
      <formula>E60&lt;&gt;""</formula>
    </cfRule>
    <cfRule type="expression" dxfId="699" priority="227" stopIfTrue="1">
      <formula>$B60&lt;&gt;""</formula>
    </cfRule>
  </conditionalFormatting>
  <conditionalFormatting sqref="G59">
    <cfRule type="expression" dxfId="698" priority="224">
      <formula>G60&lt;&gt;""</formula>
    </cfRule>
    <cfRule type="expression" dxfId="697" priority="225">
      <formula>OR(E59="IDR2",E59="IDR9")</formula>
    </cfRule>
  </conditionalFormatting>
  <conditionalFormatting sqref="D59">
    <cfRule type="expression" dxfId="696" priority="247">
      <formula>D59&lt;&gt;""</formula>
    </cfRule>
    <cfRule type="expression" dxfId="695" priority="248">
      <formula>$B59&lt;&gt;""</formula>
    </cfRule>
  </conditionalFormatting>
  <conditionalFormatting sqref="E59">
    <cfRule type="expression" dxfId="694" priority="222" stopIfTrue="1">
      <formula>E59&lt;&gt;""</formula>
    </cfRule>
    <cfRule type="expression" dxfId="693" priority="223" stopIfTrue="1">
      <formula>$B59&lt;&gt;""</formula>
    </cfRule>
  </conditionalFormatting>
  <conditionalFormatting sqref="C61">
    <cfRule type="expression" dxfId="692" priority="220" stopIfTrue="1">
      <formula>C61&lt;&gt;""</formula>
    </cfRule>
    <cfRule type="expression" dxfId="691" priority="221" stopIfTrue="1">
      <formula>B61&lt;&gt;""</formula>
    </cfRule>
  </conditionalFormatting>
  <conditionalFormatting sqref="D61">
    <cfRule type="expression" dxfId="690" priority="218" stopIfTrue="1">
      <formula>D61&lt;&gt;""</formula>
    </cfRule>
    <cfRule type="expression" dxfId="689" priority="219" stopIfTrue="1">
      <formula>$B61&lt;&gt;""</formula>
    </cfRule>
  </conditionalFormatting>
  <conditionalFormatting sqref="E61">
    <cfRule type="expression" dxfId="688" priority="216" stopIfTrue="1">
      <formula>E61&lt;&gt;""</formula>
    </cfRule>
    <cfRule type="expression" dxfId="687" priority="217" stopIfTrue="1">
      <formula>$B61&lt;&gt;""</formula>
    </cfRule>
  </conditionalFormatting>
  <conditionalFormatting sqref="H62">
    <cfRule type="expression" dxfId="686" priority="212" stopIfTrue="1">
      <formula>H62&lt;&gt;""</formula>
    </cfRule>
    <cfRule type="expression" dxfId="685" priority="213" stopIfTrue="1">
      <formula>$B62&lt;&gt;""</formula>
    </cfRule>
  </conditionalFormatting>
  <conditionalFormatting sqref="G62">
    <cfRule type="expression" dxfId="684" priority="210">
      <formula>G62&lt;&gt;""</formula>
    </cfRule>
    <cfRule type="expression" dxfId="683" priority="211">
      <formula>OR(E62="IDR2",E62="IDR9")</formula>
    </cfRule>
  </conditionalFormatting>
  <conditionalFormatting sqref="C62">
    <cfRule type="expression" dxfId="682" priority="208" stopIfTrue="1">
      <formula>C62&lt;&gt;""</formula>
    </cfRule>
    <cfRule type="expression" dxfId="681" priority="209" stopIfTrue="1">
      <formula>B62&lt;&gt;""</formula>
    </cfRule>
  </conditionalFormatting>
  <conditionalFormatting sqref="D62">
    <cfRule type="expression" dxfId="680" priority="206" stopIfTrue="1">
      <formula>D62&lt;&gt;""</formula>
    </cfRule>
    <cfRule type="expression" dxfId="679" priority="207" stopIfTrue="1">
      <formula>$B62&lt;&gt;""</formula>
    </cfRule>
  </conditionalFormatting>
  <conditionalFormatting sqref="E62">
    <cfRule type="expression" dxfId="678" priority="204" stopIfTrue="1">
      <formula>E62&lt;&gt;""</formula>
    </cfRule>
    <cfRule type="expression" dxfId="677" priority="205" stopIfTrue="1">
      <formula>$B62&lt;&gt;""</formula>
    </cfRule>
  </conditionalFormatting>
  <conditionalFormatting sqref="H63">
    <cfRule type="expression" dxfId="676" priority="200" stopIfTrue="1">
      <formula>H63&lt;&gt;""</formula>
    </cfRule>
    <cfRule type="expression" dxfId="675" priority="201" stopIfTrue="1">
      <formula>$B63&lt;&gt;""</formula>
    </cfRule>
  </conditionalFormatting>
  <conditionalFormatting sqref="G63">
    <cfRule type="expression" dxfId="674" priority="198">
      <formula>G63&lt;&gt;""</formula>
    </cfRule>
    <cfRule type="expression" dxfId="673" priority="199">
      <formula>OR(E63="IDR2",E63="IDR9")</formula>
    </cfRule>
  </conditionalFormatting>
  <conditionalFormatting sqref="C63">
    <cfRule type="expression" dxfId="672" priority="196" stopIfTrue="1">
      <formula>C63&lt;&gt;""</formula>
    </cfRule>
    <cfRule type="expression" dxfId="671" priority="197" stopIfTrue="1">
      <formula>B63&lt;&gt;""</formula>
    </cfRule>
  </conditionalFormatting>
  <conditionalFormatting sqref="D63">
    <cfRule type="expression" dxfId="670" priority="194" stopIfTrue="1">
      <formula>D63&lt;&gt;""</formula>
    </cfRule>
    <cfRule type="expression" dxfId="669" priority="195" stopIfTrue="1">
      <formula>$B63&lt;&gt;""</formula>
    </cfRule>
  </conditionalFormatting>
  <conditionalFormatting sqref="E63">
    <cfRule type="expression" dxfId="668" priority="192" stopIfTrue="1">
      <formula>E63&lt;&gt;""</formula>
    </cfRule>
    <cfRule type="expression" dxfId="667" priority="193" stopIfTrue="1">
      <formula>$B63&lt;&gt;""</formula>
    </cfRule>
  </conditionalFormatting>
  <conditionalFormatting sqref="H67">
    <cfRule type="expression" dxfId="666" priority="186" stopIfTrue="1">
      <formula>H67&lt;&gt;""</formula>
    </cfRule>
    <cfRule type="expression" dxfId="665" priority="187" stopIfTrue="1">
      <formula>$B67&lt;&gt;""</formula>
    </cfRule>
  </conditionalFormatting>
  <conditionalFormatting sqref="C67">
    <cfRule type="expression" dxfId="664" priority="183">
      <formula>C67&lt;&gt;""</formula>
    </cfRule>
    <cfRule type="expression" dxfId="663" priority="190">
      <formula>$B67&lt;&gt;""</formula>
    </cfRule>
  </conditionalFormatting>
  <conditionalFormatting sqref="H68">
    <cfRule type="expression" dxfId="662" priority="176">
      <formula>H68&lt;&gt;""</formula>
    </cfRule>
    <cfRule type="expression" dxfId="661" priority="177">
      <formula>$B68&lt;&gt;""</formula>
    </cfRule>
  </conditionalFormatting>
  <conditionalFormatting sqref="G68">
    <cfRule type="expression" dxfId="660" priority="170">
      <formula>G68&lt;&gt;""</formula>
    </cfRule>
    <cfRule type="expression" dxfId="659" priority="175">
      <formula>OR(E68="IDR2",E68="IDR9")</formula>
    </cfRule>
  </conditionalFormatting>
  <conditionalFormatting sqref="C68">
    <cfRule type="expression" dxfId="658" priority="174" stopIfTrue="1">
      <formula>C68&lt;&gt;""</formula>
    </cfRule>
    <cfRule type="expression" dxfId="657" priority="180" stopIfTrue="1">
      <formula>$B68&lt;&gt;""</formula>
    </cfRule>
  </conditionalFormatting>
  <conditionalFormatting sqref="H69">
    <cfRule type="expression" dxfId="656" priority="166" stopIfTrue="1">
      <formula>H69&lt;&gt;""</formula>
    </cfRule>
    <cfRule type="expression" dxfId="655" priority="167" stopIfTrue="1">
      <formula>$B69&lt;&gt;""</formula>
    </cfRule>
  </conditionalFormatting>
  <conditionalFormatting sqref="G69">
    <cfRule type="expression" dxfId="654" priority="164">
      <formula>G69&lt;&gt;""</formula>
    </cfRule>
    <cfRule type="expression" dxfId="653" priority="165">
      <formula>OR(E69="IDR2",E69="IDR9")</formula>
    </cfRule>
  </conditionalFormatting>
  <conditionalFormatting sqref="D68">
    <cfRule type="expression" dxfId="652" priority="162" stopIfTrue="1">
      <formula>D68&lt;&gt;""</formula>
    </cfRule>
    <cfRule type="expression" dxfId="651" priority="163" stopIfTrue="1">
      <formula>$B68&lt;&gt;""</formula>
    </cfRule>
  </conditionalFormatting>
  <conditionalFormatting sqref="E68">
    <cfRule type="expression" dxfId="650" priority="160" stopIfTrue="1">
      <formula>E68&lt;&gt;""</formula>
    </cfRule>
    <cfRule type="expression" dxfId="649" priority="161" stopIfTrue="1">
      <formula>$B68&lt;&gt;""</formula>
    </cfRule>
  </conditionalFormatting>
  <conditionalFormatting sqref="G67">
    <cfRule type="expression" dxfId="648" priority="158">
      <formula>G68&lt;&gt;""</formula>
    </cfRule>
    <cfRule type="expression" dxfId="647" priority="159">
      <formula>OR(E67="IDR2",E67="IDR9")</formula>
    </cfRule>
  </conditionalFormatting>
  <conditionalFormatting sqref="D67">
    <cfRule type="expression" dxfId="646" priority="181">
      <formula>D67&lt;&gt;""</formula>
    </cfRule>
    <cfRule type="expression" dxfId="645" priority="182">
      <formula>$B67&lt;&gt;""</formula>
    </cfRule>
  </conditionalFormatting>
  <conditionalFormatting sqref="E67">
    <cfRule type="expression" dxfId="644" priority="156" stopIfTrue="1">
      <formula>E67&lt;&gt;""</formula>
    </cfRule>
    <cfRule type="expression" dxfId="643" priority="157" stopIfTrue="1">
      <formula>$B67&lt;&gt;""</formula>
    </cfRule>
  </conditionalFormatting>
  <conditionalFormatting sqref="C69">
    <cfRule type="expression" dxfId="642" priority="154" stopIfTrue="1">
      <formula>C69&lt;&gt;""</formula>
    </cfRule>
    <cfRule type="expression" dxfId="641" priority="155" stopIfTrue="1">
      <formula>B69&lt;&gt;""</formula>
    </cfRule>
  </conditionalFormatting>
  <conditionalFormatting sqref="D69">
    <cfRule type="expression" dxfId="640" priority="152" stopIfTrue="1">
      <formula>D69&lt;&gt;""</formula>
    </cfRule>
    <cfRule type="expression" dxfId="639" priority="153" stopIfTrue="1">
      <formula>$B69&lt;&gt;""</formula>
    </cfRule>
  </conditionalFormatting>
  <conditionalFormatting sqref="E69">
    <cfRule type="expression" dxfId="638" priority="150" stopIfTrue="1">
      <formula>E69&lt;&gt;""</formula>
    </cfRule>
    <cfRule type="expression" dxfId="637" priority="151" stopIfTrue="1">
      <formula>$B69&lt;&gt;""</formula>
    </cfRule>
  </conditionalFormatting>
  <conditionalFormatting sqref="H70">
    <cfRule type="expression" dxfId="636" priority="146" stopIfTrue="1">
      <formula>H70&lt;&gt;""</formula>
    </cfRule>
    <cfRule type="expression" dxfId="635" priority="147" stopIfTrue="1">
      <formula>$B70&lt;&gt;""</formula>
    </cfRule>
  </conditionalFormatting>
  <conditionalFormatting sqref="G70">
    <cfRule type="expression" dxfId="634" priority="144">
      <formula>G70&lt;&gt;""</formula>
    </cfRule>
    <cfRule type="expression" dxfId="633" priority="145">
      <formula>OR(E70="IDR2",E70="IDR9")</formula>
    </cfRule>
  </conditionalFormatting>
  <conditionalFormatting sqref="C70">
    <cfRule type="expression" dxfId="632" priority="142" stopIfTrue="1">
      <formula>C70&lt;&gt;""</formula>
    </cfRule>
    <cfRule type="expression" dxfId="631" priority="143" stopIfTrue="1">
      <formula>B70&lt;&gt;""</formula>
    </cfRule>
  </conditionalFormatting>
  <conditionalFormatting sqref="D70">
    <cfRule type="expression" dxfId="630" priority="140" stopIfTrue="1">
      <formula>D70&lt;&gt;""</formula>
    </cfRule>
    <cfRule type="expression" dxfId="629" priority="141" stopIfTrue="1">
      <formula>$B70&lt;&gt;""</formula>
    </cfRule>
  </conditionalFormatting>
  <conditionalFormatting sqref="E70">
    <cfRule type="expression" dxfId="628" priority="138" stopIfTrue="1">
      <formula>E70&lt;&gt;""</formula>
    </cfRule>
    <cfRule type="expression" dxfId="627" priority="139" stopIfTrue="1">
      <formula>$B70&lt;&gt;""</formula>
    </cfRule>
  </conditionalFormatting>
  <conditionalFormatting sqref="H71">
    <cfRule type="expression" dxfId="626" priority="134" stopIfTrue="1">
      <formula>H71&lt;&gt;""</formula>
    </cfRule>
    <cfRule type="expression" dxfId="625" priority="135" stopIfTrue="1">
      <formula>$B71&lt;&gt;""</formula>
    </cfRule>
  </conditionalFormatting>
  <conditionalFormatting sqref="G71">
    <cfRule type="expression" dxfId="624" priority="132">
      <formula>G71&lt;&gt;""</formula>
    </cfRule>
    <cfRule type="expression" dxfId="623" priority="133">
      <formula>OR(E71="IDR2",E71="IDR9")</formula>
    </cfRule>
  </conditionalFormatting>
  <conditionalFormatting sqref="C71">
    <cfRule type="expression" dxfId="622" priority="130" stopIfTrue="1">
      <formula>C71&lt;&gt;""</formula>
    </cfRule>
    <cfRule type="expression" dxfId="621" priority="131" stopIfTrue="1">
      <formula>B71&lt;&gt;""</formula>
    </cfRule>
  </conditionalFormatting>
  <conditionalFormatting sqref="D71">
    <cfRule type="expression" dxfId="620" priority="128" stopIfTrue="1">
      <formula>D71&lt;&gt;""</formula>
    </cfRule>
    <cfRule type="expression" dxfId="619" priority="129" stopIfTrue="1">
      <formula>$B71&lt;&gt;""</formula>
    </cfRule>
  </conditionalFormatting>
  <conditionalFormatting sqref="E71">
    <cfRule type="expression" dxfId="618" priority="126" stopIfTrue="1">
      <formula>E71&lt;&gt;""</formula>
    </cfRule>
    <cfRule type="expression" dxfId="617" priority="127" stopIfTrue="1">
      <formula>$B71&lt;&gt;""</formula>
    </cfRule>
  </conditionalFormatting>
  <conditionalFormatting sqref="H75">
    <cfRule type="expression" dxfId="616" priority="120" stopIfTrue="1">
      <formula>H75&lt;&gt;""</formula>
    </cfRule>
    <cfRule type="expression" dxfId="615" priority="121" stopIfTrue="1">
      <formula>$B75&lt;&gt;""</formula>
    </cfRule>
  </conditionalFormatting>
  <conditionalFormatting sqref="C75">
    <cfRule type="expression" dxfId="614" priority="117">
      <formula>C75&lt;&gt;""</formula>
    </cfRule>
    <cfRule type="expression" dxfId="613" priority="124">
      <formula>$B75&lt;&gt;""</formula>
    </cfRule>
  </conditionalFormatting>
  <conditionalFormatting sqref="H76">
    <cfRule type="expression" dxfId="612" priority="110">
      <formula>H76&lt;&gt;""</formula>
    </cfRule>
    <cfRule type="expression" dxfId="611" priority="111">
      <formula>$B76&lt;&gt;""</formula>
    </cfRule>
  </conditionalFormatting>
  <conditionalFormatting sqref="G76">
    <cfRule type="expression" dxfId="610" priority="104">
      <formula>G76&lt;&gt;""</formula>
    </cfRule>
    <cfRule type="expression" dxfId="609" priority="109">
      <formula>OR(E76="IDR2",E76="IDR9")</formula>
    </cfRule>
  </conditionalFormatting>
  <conditionalFormatting sqref="C76">
    <cfRule type="expression" dxfId="608" priority="108" stopIfTrue="1">
      <formula>C76&lt;&gt;""</formula>
    </cfRule>
    <cfRule type="expression" dxfId="607" priority="114" stopIfTrue="1">
      <formula>$B76&lt;&gt;""</formula>
    </cfRule>
  </conditionalFormatting>
  <conditionalFormatting sqref="H77">
    <cfRule type="expression" dxfId="606" priority="100" stopIfTrue="1">
      <formula>H77&lt;&gt;""</formula>
    </cfRule>
    <cfRule type="expression" dxfId="605" priority="101" stopIfTrue="1">
      <formula>$B77&lt;&gt;""</formula>
    </cfRule>
  </conditionalFormatting>
  <conditionalFormatting sqref="G77">
    <cfRule type="expression" dxfId="604" priority="98">
      <formula>G77&lt;&gt;""</formula>
    </cfRule>
    <cfRule type="expression" dxfId="603" priority="99">
      <formula>OR(E77="IDR2",E77="IDR9")</formula>
    </cfRule>
  </conditionalFormatting>
  <conditionalFormatting sqref="D76">
    <cfRule type="expression" dxfId="602" priority="96" stopIfTrue="1">
      <formula>D76&lt;&gt;""</formula>
    </cfRule>
    <cfRule type="expression" dxfId="601" priority="97" stopIfTrue="1">
      <formula>$B76&lt;&gt;""</formula>
    </cfRule>
  </conditionalFormatting>
  <conditionalFormatting sqref="E76">
    <cfRule type="expression" dxfId="600" priority="94" stopIfTrue="1">
      <formula>E76&lt;&gt;""</formula>
    </cfRule>
    <cfRule type="expression" dxfId="599" priority="95" stopIfTrue="1">
      <formula>$B76&lt;&gt;""</formula>
    </cfRule>
  </conditionalFormatting>
  <conditionalFormatting sqref="G75">
    <cfRule type="expression" dxfId="598" priority="92">
      <formula>G76&lt;&gt;""</formula>
    </cfRule>
    <cfRule type="expression" dxfId="597" priority="93">
      <formula>OR(E75="IDR2",E75="IDR9")</formula>
    </cfRule>
  </conditionalFormatting>
  <conditionalFormatting sqref="D75">
    <cfRule type="expression" dxfId="596" priority="115">
      <formula>D75&lt;&gt;""</formula>
    </cfRule>
    <cfRule type="expression" dxfId="595" priority="116">
      <formula>$B75&lt;&gt;""</formula>
    </cfRule>
  </conditionalFormatting>
  <conditionalFormatting sqref="E75">
    <cfRule type="expression" dxfId="594" priority="90" stopIfTrue="1">
      <formula>E75&lt;&gt;""</formula>
    </cfRule>
    <cfRule type="expression" dxfId="593" priority="91" stopIfTrue="1">
      <formula>$B75&lt;&gt;""</formula>
    </cfRule>
  </conditionalFormatting>
  <conditionalFormatting sqref="C77">
    <cfRule type="expression" dxfId="592" priority="88" stopIfTrue="1">
      <formula>C77&lt;&gt;""</formula>
    </cfRule>
    <cfRule type="expression" dxfId="591" priority="89" stopIfTrue="1">
      <formula>B77&lt;&gt;""</formula>
    </cfRule>
  </conditionalFormatting>
  <conditionalFormatting sqref="D77">
    <cfRule type="expression" dxfId="590" priority="86" stopIfTrue="1">
      <formula>D77&lt;&gt;""</formula>
    </cfRule>
    <cfRule type="expression" dxfId="589" priority="87" stopIfTrue="1">
      <formula>$B77&lt;&gt;""</formula>
    </cfRule>
  </conditionalFormatting>
  <conditionalFormatting sqref="E77">
    <cfRule type="expression" dxfId="588" priority="84" stopIfTrue="1">
      <formula>E77&lt;&gt;""</formula>
    </cfRule>
    <cfRule type="expression" dxfId="587" priority="85" stopIfTrue="1">
      <formula>$B77&lt;&gt;""</formula>
    </cfRule>
  </conditionalFormatting>
  <conditionalFormatting sqref="H78">
    <cfRule type="expression" dxfId="586" priority="80" stopIfTrue="1">
      <formula>H78&lt;&gt;""</formula>
    </cfRule>
    <cfRule type="expression" dxfId="585" priority="81" stopIfTrue="1">
      <formula>$B78&lt;&gt;""</formula>
    </cfRule>
  </conditionalFormatting>
  <conditionalFormatting sqref="G78">
    <cfRule type="expression" dxfId="584" priority="78">
      <formula>G78&lt;&gt;""</formula>
    </cfRule>
    <cfRule type="expression" dxfId="583" priority="79">
      <formula>OR(E78="IDR2",E78="IDR9")</formula>
    </cfRule>
  </conditionalFormatting>
  <conditionalFormatting sqref="C78">
    <cfRule type="expression" dxfId="582" priority="76" stopIfTrue="1">
      <formula>C78&lt;&gt;""</formula>
    </cfRule>
    <cfRule type="expression" dxfId="581" priority="77" stopIfTrue="1">
      <formula>B78&lt;&gt;""</formula>
    </cfRule>
  </conditionalFormatting>
  <conditionalFormatting sqref="D78">
    <cfRule type="expression" dxfId="580" priority="74" stopIfTrue="1">
      <formula>D78&lt;&gt;""</formula>
    </cfRule>
    <cfRule type="expression" dxfId="579" priority="75" stopIfTrue="1">
      <formula>$B78&lt;&gt;""</formula>
    </cfRule>
  </conditionalFormatting>
  <conditionalFormatting sqref="E78">
    <cfRule type="expression" dxfId="578" priority="72" stopIfTrue="1">
      <formula>E78&lt;&gt;""</formula>
    </cfRule>
    <cfRule type="expression" dxfId="577" priority="73" stopIfTrue="1">
      <formula>$B78&lt;&gt;""</formula>
    </cfRule>
  </conditionalFormatting>
  <conditionalFormatting sqref="H79">
    <cfRule type="expression" dxfId="576" priority="68" stopIfTrue="1">
      <formula>H79&lt;&gt;""</formula>
    </cfRule>
    <cfRule type="expression" dxfId="575" priority="69" stopIfTrue="1">
      <formula>$B79&lt;&gt;""</formula>
    </cfRule>
  </conditionalFormatting>
  <conditionalFormatting sqref="G79">
    <cfRule type="expression" dxfId="574" priority="66">
      <formula>G79&lt;&gt;""</formula>
    </cfRule>
    <cfRule type="expression" dxfId="573" priority="67">
      <formula>OR(E79="IDR2",E79="IDR9")</formula>
    </cfRule>
  </conditionalFormatting>
  <conditionalFormatting sqref="C79">
    <cfRule type="expression" dxfId="572" priority="64" stopIfTrue="1">
      <formula>C79&lt;&gt;""</formula>
    </cfRule>
    <cfRule type="expression" dxfId="571" priority="65" stopIfTrue="1">
      <formula>B79&lt;&gt;""</formula>
    </cfRule>
  </conditionalFormatting>
  <conditionalFormatting sqref="D79">
    <cfRule type="expression" dxfId="570" priority="62" stopIfTrue="1">
      <formula>D79&lt;&gt;""</formula>
    </cfRule>
    <cfRule type="expression" dxfId="569" priority="63" stopIfTrue="1">
      <formula>$B79&lt;&gt;""</formula>
    </cfRule>
  </conditionalFormatting>
  <conditionalFormatting sqref="E79">
    <cfRule type="expression" dxfId="568" priority="60" stopIfTrue="1">
      <formula>E79&lt;&gt;""</formula>
    </cfRule>
    <cfRule type="expression" dxfId="567" priority="61" stopIfTrue="1">
      <formula>$B79&lt;&gt;""</formula>
    </cfRule>
  </conditionalFormatting>
  <conditionalFormatting sqref="E6">
    <cfRule type="expression" dxfId="566" priority="50">
      <formula>$E$6=""</formula>
    </cfRule>
  </conditionalFormatting>
  <conditionalFormatting sqref="I20">
    <cfRule type="expression" dxfId="565" priority="49">
      <formula>H20=""</formula>
    </cfRule>
  </conditionalFormatting>
  <conditionalFormatting sqref="I19">
    <cfRule type="expression" dxfId="564" priority="48">
      <formula>H19=""</formula>
    </cfRule>
  </conditionalFormatting>
  <conditionalFormatting sqref="I21">
    <cfRule type="expression" dxfId="563" priority="47">
      <formula>H21=""</formula>
    </cfRule>
  </conditionalFormatting>
  <conditionalFormatting sqref="I22">
    <cfRule type="expression" dxfId="562" priority="46">
      <formula>H22=""</formula>
    </cfRule>
  </conditionalFormatting>
  <conditionalFormatting sqref="I23">
    <cfRule type="expression" dxfId="561" priority="45">
      <formula>H23=""</formula>
    </cfRule>
  </conditionalFormatting>
  <conditionalFormatting sqref="I28">
    <cfRule type="expression" dxfId="560" priority="44">
      <formula>H28=""</formula>
    </cfRule>
  </conditionalFormatting>
  <conditionalFormatting sqref="I27">
    <cfRule type="expression" dxfId="559" priority="43">
      <formula>H27=""</formula>
    </cfRule>
  </conditionalFormatting>
  <conditionalFormatting sqref="I29">
    <cfRule type="expression" dxfId="558" priority="42">
      <formula>H29=""</formula>
    </cfRule>
  </conditionalFormatting>
  <conditionalFormatting sqref="I30">
    <cfRule type="expression" dxfId="557" priority="41">
      <formula>H30=""</formula>
    </cfRule>
  </conditionalFormatting>
  <conditionalFormatting sqref="I31">
    <cfRule type="expression" dxfId="556" priority="40">
      <formula>H31=""</formula>
    </cfRule>
  </conditionalFormatting>
  <conditionalFormatting sqref="I36">
    <cfRule type="expression" dxfId="555" priority="39">
      <formula>H36=""</formula>
    </cfRule>
  </conditionalFormatting>
  <conditionalFormatting sqref="I35">
    <cfRule type="expression" dxfId="554" priority="38">
      <formula>H35=""</formula>
    </cfRule>
  </conditionalFormatting>
  <conditionalFormatting sqref="I37">
    <cfRule type="expression" dxfId="553" priority="37">
      <formula>H37=""</formula>
    </cfRule>
  </conditionalFormatting>
  <conditionalFormatting sqref="I38">
    <cfRule type="expression" dxfId="552" priority="36">
      <formula>H38=""</formula>
    </cfRule>
  </conditionalFormatting>
  <conditionalFormatting sqref="I39">
    <cfRule type="expression" dxfId="551" priority="35">
      <formula>H39=""</formula>
    </cfRule>
  </conditionalFormatting>
  <conditionalFormatting sqref="I44">
    <cfRule type="expression" dxfId="550" priority="34">
      <formula>H44=""</formula>
    </cfRule>
  </conditionalFormatting>
  <conditionalFormatting sqref="I43">
    <cfRule type="expression" dxfId="549" priority="33">
      <formula>H43=""</formula>
    </cfRule>
  </conditionalFormatting>
  <conditionalFormatting sqref="I45">
    <cfRule type="expression" dxfId="548" priority="32">
      <formula>H45=""</formula>
    </cfRule>
  </conditionalFormatting>
  <conditionalFormatting sqref="I46">
    <cfRule type="expression" dxfId="547" priority="31">
      <formula>H46=""</formula>
    </cfRule>
  </conditionalFormatting>
  <conditionalFormatting sqref="I47">
    <cfRule type="expression" dxfId="546" priority="30">
      <formula>H47=""</formula>
    </cfRule>
  </conditionalFormatting>
  <conditionalFormatting sqref="I52">
    <cfRule type="expression" dxfId="545" priority="29">
      <formula>H52=""</formula>
    </cfRule>
  </conditionalFormatting>
  <conditionalFormatting sqref="I51">
    <cfRule type="expression" dxfId="544" priority="28">
      <formula>H51=""</formula>
    </cfRule>
  </conditionalFormatting>
  <conditionalFormatting sqref="I53">
    <cfRule type="expression" dxfId="543" priority="27">
      <formula>H53=""</formula>
    </cfRule>
  </conditionalFormatting>
  <conditionalFormatting sqref="I54">
    <cfRule type="expression" dxfId="542" priority="26">
      <formula>H54=""</formula>
    </cfRule>
  </conditionalFormatting>
  <conditionalFormatting sqref="I55">
    <cfRule type="expression" dxfId="541" priority="25">
      <formula>H55=""</formula>
    </cfRule>
  </conditionalFormatting>
  <conditionalFormatting sqref="I60">
    <cfRule type="expression" dxfId="540" priority="24">
      <formula>H60=""</formula>
    </cfRule>
  </conditionalFormatting>
  <conditionalFormatting sqref="I59">
    <cfRule type="expression" dxfId="539" priority="23">
      <formula>H59=""</formula>
    </cfRule>
  </conditionalFormatting>
  <conditionalFormatting sqref="I61">
    <cfRule type="expression" dxfId="538" priority="22">
      <formula>H61=""</formula>
    </cfRule>
  </conditionalFormatting>
  <conditionalFormatting sqref="I62">
    <cfRule type="expression" dxfId="537" priority="21">
      <formula>H62=""</formula>
    </cfRule>
  </conditionalFormatting>
  <conditionalFormatting sqref="I63">
    <cfRule type="expression" dxfId="536" priority="20">
      <formula>H63=""</formula>
    </cfRule>
  </conditionalFormatting>
  <conditionalFormatting sqref="I68">
    <cfRule type="expression" dxfId="535" priority="19">
      <formula>H68=""</formula>
    </cfRule>
  </conditionalFormatting>
  <conditionalFormatting sqref="I67">
    <cfRule type="expression" dxfId="534" priority="18">
      <formula>H67=""</formula>
    </cfRule>
  </conditionalFormatting>
  <conditionalFormatting sqref="I69">
    <cfRule type="expression" dxfId="533" priority="17">
      <formula>H69=""</formula>
    </cfRule>
  </conditionalFormatting>
  <conditionalFormatting sqref="I70">
    <cfRule type="expression" dxfId="532" priority="16">
      <formula>H70=""</formula>
    </cfRule>
  </conditionalFormatting>
  <conditionalFormatting sqref="I71">
    <cfRule type="expression" dxfId="531" priority="15">
      <formula>H71=""</formula>
    </cfRule>
  </conditionalFormatting>
  <conditionalFormatting sqref="I76">
    <cfRule type="expression" dxfId="530" priority="14">
      <formula>H76=""</formula>
    </cfRule>
  </conditionalFormatting>
  <conditionalFormatting sqref="I75">
    <cfRule type="expression" dxfId="529" priority="13">
      <formula>H75=""</formula>
    </cfRule>
  </conditionalFormatting>
  <conditionalFormatting sqref="I77">
    <cfRule type="expression" dxfId="528" priority="12">
      <formula>H77=""</formula>
    </cfRule>
  </conditionalFormatting>
  <conditionalFormatting sqref="I78">
    <cfRule type="expression" dxfId="527" priority="11">
      <formula>H78=""</formula>
    </cfRule>
  </conditionalFormatting>
  <conditionalFormatting sqref="I79">
    <cfRule type="expression" dxfId="526" priority="10">
      <formula>H79=""</formula>
    </cfRule>
  </conditionalFormatting>
  <conditionalFormatting sqref="K8">
    <cfRule type="expression" dxfId="525" priority="1605">
      <formula>#REF!&lt;&gt;""</formula>
    </cfRule>
  </conditionalFormatting>
  <conditionalFormatting sqref="N6">
    <cfRule type="expression" dxfId="524" priority="9">
      <formula>$N$6=0</formula>
    </cfRule>
  </conditionalFormatting>
  <conditionalFormatting sqref="K17">
    <cfRule type="expression" dxfId="523" priority="8">
      <formula>H17=""</formula>
    </cfRule>
  </conditionalFormatting>
  <conditionalFormatting sqref="K25">
    <cfRule type="expression" dxfId="522" priority="7">
      <formula>H25=""</formula>
    </cfRule>
  </conditionalFormatting>
  <conditionalFormatting sqref="K33">
    <cfRule type="expression" dxfId="521" priority="6">
      <formula>H33=""</formula>
    </cfRule>
  </conditionalFormatting>
  <conditionalFormatting sqref="K41">
    <cfRule type="expression" dxfId="520" priority="5">
      <formula>H41=""</formula>
    </cfRule>
  </conditionalFormatting>
  <conditionalFormatting sqref="K49">
    <cfRule type="expression" dxfId="519" priority="4">
      <formula>H49=""</formula>
    </cfRule>
  </conditionalFormatting>
  <conditionalFormatting sqref="K57">
    <cfRule type="expression" dxfId="518" priority="3">
      <formula>H57=""</formula>
    </cfRule>
  </conditionalFormatting>
  <conditionalFormatting sqref="K65">
    <cfRule type="expression" dxfId="517" priority="2">
      <formula>H65=""</formula>
    </cfRule>
  </conditionalFormatting>
  <conditionalFormatting sqref="K73">
    <cfRule type="expression" dxfId="516" priority="1">
      <formula>H73=""</formula>
    </cfRule>
  </conditionalFormatting>
  <dataValidations count="9">
    <dataValidation type="textLength" operator="lessThanOrEqual" allowBlank="1" showInputMessage="1" showErrorMessage="1" errorTitle="Fund" error="Fund #: Maximum 6 characters" sqref="B67:B71 B11:B15 B19:B23 B27:B31 B35:B39 B43:B47 B51:B55 B59:B63 B75:B79">
      <formula1>6</formula1>
    </dataValidation>
    <dataValidation type="textLength" operator="equal" allowBlank="1" showInputMessage="1" showErrorMessage="1" errorTitle="ID" error="Employee ID #: E and 8 digits_x000a_(ex: E00001234, E00012345)" sqref="L5">
      <formula1>9</formula1>
    </dataValidation>
    <dataValidation type="textLength" operator="equal" allowBlank="1" showInputMessage="1" showErrorMessage="1" errorTitle="Position" error="Position #: 6 digits" sqref="N5">
      <formula1>6</formula1>
    </dataValidation>
    <dataValidation type="textLength" operator="equal" allowBlank="1" showInputMessage="1" showErrorMessage="1" errorTitle="Home Org" error="Home Org: 6 digits" sqref="C6">
      <formula1>6</formula1>
    </dataValidation>
    <dataValidation type="whole" allowBlank="1" showInputMessage="1" showErrorMessage="1" errorTitle="ORG" error="ORG: 6 digits" sqref="C11:C15 C19:C23 C27:C31 C35:C39 C43:C47 C51:C55 C59:C63 C67:C71 C75:C79">
      <formula1>100000</formula1>
      <formula2>999999</formula2>
    </dataValidation>
    <dataValidation type="whole" allowBlank="1" showInputMessage="1" showErrorMessage="1" errorTitle="ACCT" error="Account Code: 5 digits, 60xxx" sqref="D11:D15 D19:D23 D27:D31 D35:D39 D43:D47 D51:D55 D59:D63 D67:D71 D75:D79">
      <formula1>60110</formula1>
      <formula2>60999</formula2>
    </dataValidation>
    <dataValidation type="decimal" allowBlank="1" showInputMessage="1" showErrorMessage="1" errorTitle="%" error="Percent: maximum 100" sqref="H11:H15 H19:H23 H27:H31 H35:H39 H43:H47 H51:H55 H59:H63 H67:H71 H75:H79">
      <formula1>0</formula1>
      <formula2>100</formula2>
    </dataValidation>
    <dataValidation type="textLength" operator="lessThanOrEqual" allowBlank="1" showInputMessage="1" showErrorMessage="1" errorTitle="LOCN" error="Location Cost Sharing: R fund, 6 characters" sqref="G11:G15 G19:G23 G27:G31 G35:G39 G43:G47 G51:G55 G59:G63 G67:G71 G75:G79">
      <formula1>6</formula1>
    </dataValidation>
    <dataValidation type="textLength" operator="lessThanOrEqual" allowBlank="1" showInputMessage="1" showErrorMessage="1" errorTitle="ACTV" error="Activity Code: maximum 6 characters" sqref="F11:F15 F19:F23 F27:F31 F35:F39 F43:F47 F51:F55 F59:F63 F67:F71 F75:F79">
      <formula1>6</formula1>
    </dataValidation>
  </dataValidations>
  <pageMargins left="0.28000000000000003" right="0.24" top="0.22" bottom="0.09" header="0.05" footer="0"/>
  <pageSetup paperSize="5" scale="71"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3</xdr:col>
                    <xdr:colOff>466725</xdr:colOff>
                    <xdr:row>6</xdr:row>
                    <xdr:rowOff>19050</xdr:rowOff>
                  </from>
                  <to>
                    <xdr:col>3</xdr:col>
                    <xdr:colOff>771525</xdr:colOff>
                    <xdr:row>7</xdr:row>
                    <xdr:rowOff>9525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438150</xdr:colOff>
                    <xdr:row>6</xdr:row>
                    <xdr:rowOff>19050</xdr:rowOff>
                  </from>
                  <to>
                    <xdr:col>5</xdr:col>
                    <xdr:colOff>66675</xdr:colOff>
                    <xdr:row>7</xdr:row>
                    <xdr:rowOff>9525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5</xdr:col>
                    <xdr:colOff>428625</xdr:colOff>
                    <xdr:row>6</xdr:row>
                    <xdr:rowOff>19050</xdr:rowOff>
                  </from>
                  <to>
                    <xdr:col>6</xdr:col>
                    <xdr:colOff>57150</xdr:colOff>
                    <xdr:row>7</xdr:row>
                    <xdr:rowOff>9525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6</xdr:col>
                    <xdr:colOff>447675</xdr:colOff>
                    <xdr:row>6</xdr:row>
                    <xdr:rowOff>19050</xdr:rowOff>
                  </from>
                  <to>
                    <xdr:col>7</xdr:col>
                    <xdr:colOff>76200</xdr:colOff>
                    <xdr:row>7</xdr:row>
                    <xdr:rowOff>9525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12</xdr:col>
                    <xdr:colOff>647700</xdr:colOff>
                    <xdr:row>6</xdr:row>
                    <xdr:rowOff>19050</xdr:rowOff>
                  </from>
                  <to>
                    <xdr:col>13</xdr:col>
                    <xdr:colOff>47625</xdr:colOff>
                    <xdr:row>7</xdr:row>
                    <xdr:rowOff>9525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7</xdr:col>
                    <xdr:colOff>514350</xdr:colOff>
                    <xdr:row>6</xdr:row>
                    <xdr:rowOff>19050</xdr:rowOff>
                  </from>
                  <to>
                    <xdr:col>8</xdr:col>
                    <xdr:colOff>85725</xdr:colOff>
                    <xdr:row>7</xdr:row>
                    <xdr:rowOff>9525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8</xdr:col>
                    <xdr:colOff>581025</xdr:colOff>
                    <xdr:row>6</xdr:row>
                    <xdr:rowOff>19050</xdr:rowOff>
                  </from>
                  <to>
                    <xdr:col>10</xdr:col>
                    <xdr:colOff>47625</xdr:colOff>
                    <xdr:row>7</xdr:row>
                    <xdr:rowOff>9525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10</xdr:col>
                    <xdr:colOff>571500</xdr:colOff>
                    <xdr:row>6</xdr:row>
                    <xdr:rowOff>0</xdr:rowOff>
                  </from>
                  <to>
                    <xdr:col>11</xdr:col>
                    <xdr:colOff>19050</xdr:colOff>
                    <xdr:row>7</xdr:row>
                    <xdr:rowOff>19050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11</xdr:col>
                    <xdr:colOff>533400</xdr:colOff>
                    <xdr:row>6</xdr:row>
                    <xdr:rowOff>19050</xdr:rowOff>
                  </from>
                  <to>
                    <xdr:col>12</xdr:col>
                    <xdr:colOff>47625</xdr:colOff>
                    <xdr:row>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Code!$B$3:$B$6</xm:f>
          </x14:formula1>
          <xm:sqref>K3</xm:sqref>
        </x14:dataValidation>
        <x14:dataValidation type="list" allowBlank="1" showInputMessage="1" showErrorMessage="1">
          <x14:formula1>
            <xm:f>Code!$A$3:$A$5</xm:f>
          </x14:formula1>
          <xm:sqref>G3</xm:sqref>
        </x14:dataValidation>
        <x14:dataValidation type="list" allowBlank="1" showInputMessage="1" showErrorMessage="1" errorTitle="Prog" error="Program Code: please select from the drop down list">
          <x14:formula1>
            <xm:f>Code!$D$4:$D$15</xm:f>
          </x14:formula1>
          <xm:sqref>E11:E15 E19:E23 E27:E31 E35:E39 E43:E47 E51:E55 E59:E63 E67:E71 E75:E79</xm:sqref>
        </x14:dataValidation>
        <x14:dataValidation type="list" allowBlank="1" showInputMessage="1" showErrorMessage="1" promptTitle="Request" prompt="If it is a revised form, please check all SM that apply.">
          <x14:formula1>
            <xm:f>Code!$E$4:$E$5</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81"/>
  <sheetViews>
    <sheetView showGridLines="0" zoomScaleNormal="100" workbookViewId="0">
      <pane xSplit="1" ySplit="7" topLeftCell="B8" activePane="bottomRight" state="frozen"/>
      <selection activeCell="A10" sqref="A10:J10"/>
      <selection pane="topRight" activeCell="A10" sqref="A10:J10"/>
      <selection pane="bottomLeft" activeCell="A10" sqref="A10:J10"/>
      <selection pane="bottomRight" activeCell="A10" sqref="A10:J10"/>
    </sheetView>
  </sheetViews>
  <sheetFormatPr defaultRowHeight="15.75" x14ac:dyDescent="0.25"/>
  <cols>
    <col min="1" max="1" width="3" customWidth="1"/>
    <col min="2" max="2" width="13" style="127" bestFit="1" customWidth="1"/>
    <col min="3" max="3" width="11.83203125" style="20" customWidth="1"/>
    <col min="4" max="4" width="13.5" style="20" bestFit="1" customWidth="1"/>
    <col min="5" max="7" width="11.83203125" style="20" customWidth="1"/>
    <col min="8" max="8" width="12.83203125" style="20" customWidth="1"/>
    <col min="9" max="9" width="13.6640625" style="40" customWidth="1"/>
    <col min="10" max="10" width="1" style="20" customWidth="1"/>
    <col min="11" max="11" width="13.83203125" style="20" customWidth="1"/>
    <col min="12" max="12" width="13.6640625" style="127" bestFit="1" customWidth="1"/>
    <col min="13" max="13" width="15.83203125" style="127" customWidth="1"/>
    <col min="14" max="14" width="13" style="20" customWidth="1"/>
    <col min="15" max="15" width="10.33203125" style="20" hidden="1" customWidth="1"/>
    <col min="16" max="16" width="7.6640625" hidden="1" customWidth="1"/>
    <col min="17" max="18" width="20.83203125" customWidth="1"/>
  </cols>
  <sheetData>
    <row r="1" spans="2:16" ht="3" customHeight="1" x14ac:dyDescent="0.25">
      <c r="B1" s="21"/>
      <c r="C1" s="22"/>
      <c r="D1" s="22"/>
      <c r="E1" s="22"/>
      <c r="F1" s="22"/>
      <c r="G1" s="22"/>
      <c r="H1" s="22"/>
      <c r="I1" s="23"/>
      <c r="J1" s="23"/>
      <c r="K1" s="23"/>
      <c r="L1" s="21"/>
      <c r="M1" s="21"/>
      <c r="N1" s="22"/>
      <c r="O1" s="23"/>
    </row>
    <row r="2" spans="2:16" ht="18.75" x14ac:dyDescent="0.3">
      <c r="B2" s="20"/>
      <c r="D2" s="19"/>
      <c r="E2" s="1"/>
      <c r="F2" s="2"/>
      <c r="G2" s="1"/>
      <c r="H2" s="2" t="s">
        <v>16</v>
      </c>
      <c r="I2" s="1"/>
      <c r="J2" s="4"/>
      <c r="K2" s="4"/>
      <c r="L2" s="18"/>
      <c r="M2" s="2"/>
      <c r="N2" s="19"/>
      <c r="O2" s="117"/>
    </row>
    <row r="3" spans="2:16" ht="18.75" x14ac:dyDescent="0.3">
      <c r="B3" s="19"/>
      <c r="E3" s="1"/>
      <c r="F3" s="5"/>
      <c r="G3" s="131" t="s">
        <v>6</v>
      </c>
      <c r="H3" s="131"/>
      <c r="I3" s="131"/>
      <c r="J3" s="3"/>
      <c r="K3" s="132" t="s">
        <v>130</v>
      </c>
      <c r="L3" s="132"/>
      <c r="M3" s="132"/>
      <c r="N3" s="19"/>
      <c r="O3" s="118"/>
    </row>
    <row r="4" spans="2:16" ht="3" customHeight="1" x14ac:dyDescent="0.25">
      <c r="B4" s="21"/>
      <c r="C4" s="22"/>
      <c r="D4" s="22"/>
      <c r="E4" s="22"/>
      <c r="F4" s="22"/>
      <c r="G4" s="22"/>
      <c r="H4" s="22"/>
      <c r="I4" s="23"/>
      <c r="J4" s="23"/>
      <c r="K4" s="23"/>
      <c r="L4" s="21"/>
      <c r="M4" s="21"/>
      <c r="N4" s="22"/>
      <c r="O4" s="119"/>
    </row>
    <row r="5" spans="2:16" ht="18" customHeight="1" x14ac:dyDescent="0.25">
      <c r="B5" s="17" t="s">
        <v>9</v>
      </c>
      <c r="C5" s="27"/>
      <c r="D5" s="8"/>
      <c r="F5" s="9" t="s">
        <v>10</v>
      </c>
      <c r="G5" s="27"/>
      <c r="H5" s="15"/>
      <c r="I5" s="20"/>
      <c r="J5" s="11"/>
      <c r="K5" s="7" t="s">
        <v>11</v>
      </c>
      <c r="L5" s="124"/>
      <c r="M5" s="7" t="s">
        <v>12</v>
      </c>
      <c r="N5" s="27"/>
      <c r="O5" s="11"/>
    </row>
    <row r="6" spans="2:16" ht="18" customHeight="1" x14ac:dyDescent="0.25">
      <c r="B6" s="17" t="s">
        <v>21</v>
      </c>
      <c r="C6" s="27"/>
      <c r="D6" s="38" t="s">
        <v>13</v>
      </c>
      <c r="E6" s="109" t="str">
        <f>IFERROR(VLOOKUP(C6,'DA List'!$A$1:$B$90,2,FALSE),"")</f>
        <v/>
      </c>
      <c r="F6" s="29"/>
      <c r="G6" s="29"/>
      <c r="I6" s="20"/>
      <c r="J6" s="7" t="s">
        <v>36</v>
      </c>
      <c r="K6" s="28">
        <v>555555.55000000005</v>
      </c>
      <c r="L6" s="125"/>
      <c r="M6" s="7" t="s">
        <v>15</v>
      </c>
      <c r="N6" s="115">
        <f>ROUND(K6/18,2)</f>
        <v>30864.2</v>
      </c>
      <c r="O6" s="30"/>
    </row>
    <row r="7" spans="2:16" ht="18" customHeight="1" x14ac:dyDescent="0.25">
      <c r="B7" s="16" t="s">
        <v>40</v>
      </c>
      <c r="C7" s="113" t="s">
        <v>39</v>
      </c>
      <c r="D7" s="41" t="str">
        <f>IF(AND(G3="Spring Semester",C7="Revised"), "       SM1                SM2                SM3               SM4                  SM5                    SM6                     SM7                 SM8                       SM9", IF(AND(G3="Fall Semester",C7="Revised"), "     SM16               SM17             SM18              SM19               SM20                  SM21                  SM22                  SM23                    SM24", ""))</f>
        <v xml:space="preserve">     SM16               SM17             SM18              SM19               SM20                  SM21                  SM22                  SM23                    SM24</v>
      </c>
      <c r="F7" s="11"/>
      <c r="G7" s="11"/>
      <c r="I7" s="20"/>
      <c r="J7" s="30"/>
      <c r="K7" s="7"/>
      <c r="L7"/>
      <c r="O7" s="30"/>
    </row>
    <row r="8" spans="2:16" s="13" customFormat="1" ht="6.75" customHeight="1" thickBot="1" x14ac:dyDescent="0.3">
      <c r="B8" s="43"/>
      <c r="C8" s="45"/>
      <c r="D8" s="61"/>
      <c r="E8" s="43"/>
      <c r="F8" s="43"/>
      <c r="G8" s="43"/>
      <c r="H8" s="44"/>
      <c r="I8" s="45"/>
      <c r="J8" s="62"/>
      <c r="K8" s="63"/>
      <c r="L8" s="44"/>
      <c r="M8" s="64"/>
      <c r="N8" s="65"/>
      <c r="O8" s="120"/>
    </row>
    <row r="9" spans="2:16" s="49" customFormat="1" ht="15.95" customHeight="1" x14ac:dyDescent="0.25">
      <c r="B9" s="46" t="s">
        <v>17</v>
      </c>
      <c r="C9" s="47" t="str">
        <f>IF($G$3="Spring Semester", "JANUARY 1-15 (SM1)",IF($G$3="Fall Semester", "AUGUST 16-31 (SM16)",""))</f>
        <v>AUGUST 16-31 (SM16)</v>
      </c>
      <c r="D9" s="48"/>
      <c r="E9" s="53"/>
      <c r="H9" s="122">
        <f>IF(SUM(H11:H15)=0,"",ROUND(SUM(H11:H15),2))</f>
        <v>100</v>
      </c>
      <c r="I9" s="55">
        <f>IFERROR(IF(SUM(I11:I15)=0,"",SUM(I11:I15)),"")</f>
        <v>30864.199999999997</v>
      </c>
      <c r="J9" s="6"/>
      <c r="K9" s="123" t="str">
        <f>IF($H9&lt;&gt;100,"Total % must equal 100",IF(OR($N$6-$I9&gt;=0.5,$N$6-$I9&lt;=-0.5),"Total Amount must equal Total Paid",""))</f>
        <v/>
      </c>
      <c r="L9" s="12"/>
      <c r="O9" s="6"/>
    </row>
    <row r="10" spans="2:16" s="52" customFormat="1" ht="25.5" x14ac:dyDescent="0.2">
      <c r="B10" s="50" t="s">
        <v>1</v>
      </c>
      <c r="C10" s="50" t="s">
        <v>2</v>
      </c>
      <c r="D10" s="50" t="s">
        <v>3</v>
      </c>
      <c r="E10" s="50" t="s">
        <v>4</v>
      </c>
      <c r="F10" s="50" t="s">
        <v>5</v>
      </c>
      <c r="G10" s="50" t="s">
        <v>19</v>
      </c>
      <c r="H10" s="50" t="s">
        <v>134</v>
      </c>
      <c r="I10" s="114" t="s">
        <v>20</v>
      </c>
      <c r="J10" s="51"/>
      <c r="K10" s="129" t="s">
        <v>18</v>
      </c>
      <c r="L10" s="130"/>
      <c r="M10" s="130"/>
      <c r="N10" s="130"/>
      <c r="O10" s="51"/>
    </row>
    <row r="11" spans="2:16" ht="15.95" customHeight="1" x14ac:dyDescent="0.25">
      <c r="B11" s="31" t="s">
        <v>35</v>
      </c>
      <c r="C11" s="31">
        <v>123456</v>
      </c>
      <c r="D11" s="31">
        <v>60110</v>
      </c>
      <c r="E11" s="31" t="s">
        <v>22</v>
      </c>
      <c r="F11" s="110">
        <v>1556</v>
      </c>
      <c r="G11" s="31"/>
      <c r="H11" s="126">
        <v>20</v>
      </c>
      <c r="I11" s="57">
        <f>ROUND($N$6*$H11/100,2)</f>
        <v>6172.84</v>
      </c>
      <c r="J11" s="116"/>
      <c r="K11" s="34"/>
      <c r="L11" s="32"/>
      <c r="M11" s="32"/>
      <c r="N11" s="33"/>
      <c r="O11" s="20">
        <f>IF(LEFT(B11,1)="R",H11,0)</f>
        <v>20</v>
      </c>
      <c r="P11" s="20">
        <f>IF(LEFT(G11,1)="R",H11,0)</f>
        <v>0</v>
      </c>
    </row>
    <row r="12" spans="2:16" ht="15.95" customHeight="1" x14ac:dyDescent="0.25">
      <c r="B12" s="31" t="s">
        <v>34</v>
      </c>
      <c r="C12" s="31">
        <v>468684</v>
      </c>
      <c r="D12" s="31">
        <v>60110</v>
      </c>
      <c r="E12" s="31" t="s">
        <v>8</v>
      </c>
      <c r="F12" s="110"/>
      <c r="G12" s="31" t="s">
        <v>35</v>
      </c>
      <c r="H12" s="126">
        <v>30</v>
      </c>
      <c r="I12" s="57">
        <f>ROUND($N$6*$H12/100,2)</f>
        <v>9259.26</v>
      </c>
      <c r="K12" s="34"/>
      <c r="L12" s="32"/>
      <c r="M12" s="32"/>
      <c r="N12" s="33"/>
      <c r="O12" s="20">
        <f t="shared" ref="O12:O75" si="0">IF(LEFT(B12,1)="R",H12,0)</f>
        <v>0</v>
      </c>
      <c r="P12" s="20">
        <f t="shared" ref="P12:P75" si="1">IF(LEFT(G12,1)="R",H12,0)</f>
        <v>30</v>
      </c>
    </row>
    <row r="13" spans="2:16" ht="15.95" customHeight="1" x14ac:dyDescent="0.25">
      <c r="B13" s="31" t="s">
        <v>136</v>
      </c>
      <c r="C13" s="31">
        <v>123456</v>
      </c>
      <c r="D13" s="31">
        <v>60110</v>
      </c>
      <c r="E13" s="31" t="s">
        <v>22</v>
      </c>
      <c r="F13" s="110"/>
      <c r="G13" s="31"/>
      <c r="H13" s="126">
        <v>40</v>
      </c>
      <c r="I13" s="57">
        <f>ROUND($N$6*$H13/100,2)</f>
        <v>12345.68</v>
      </c>
      <c r="K13" s="34"/>
      <c r="L13" s="32"/>
      <c r="M13" s="32"/>
      <c r="N13" s="33"/>
      <c r="O13" s="20">
        <f t="shared" si="0"/>
        <v>40</v>
      </c>
      <c r="P13" s="20">
        <f t="shared" si="1"/>
        <v>0</v>
      </c>
    </row>
    <row r="14" spans="2:16" ht="15.95" customHeight="1" x14ac:dyDescent="0.25">
      <c r="B14" s="31" t="s">
        <v>137</v>
      </c>
      <c r="C14" s="31">
        <v>778000</v>
      </c>
      <c r="D14" s="31">
        <v>60110</v>
      </c>
      <c r="E14" s="31" t="s">
        <v>22</v>
      </c>
      <c r="F14" s="110"/>
      <c r="G14" s="31"/>
      <c r="H14" s="126">
        <v>6</v>
      </c>
      <c r="I14" s="57">
        <f>ROUND($N$6*$H14/100,2)</f>
        <v>1851.85</v>
      </c>
      <c r="K14" s="34"/>
      <c r="L14" s="32"/>
      <c r="M14" s="32"/>
      <c r="N14" s="33"/>
      <c r="O14" s="20">
        <f t="shared" si="0"/>
        <v>6</v>
      </c>
      <c r="P14" s="20">
        <f t="shared" si="1"/>
        <v>0</v>
      </c>
    </row>
    <row r="15" spans="2:16" ht="15.95" customHeight="1" x14ac:dyDescent="0.25">
      <c r="B15" s="31" t="s">
        <v>34</v>
      </c>
      <c r="C15" s="31">
        <v>778000</v>
      </c>
      <c r="D15" s="31">
        <v>60110</v>
      </c>
      <c r="E15" s="31" t="s">
        <v>31</v>
      </c>
      <c r="F15" s="110"/>
      <c r="G15" s="31" t="s">
        <v>137</v>
      </c>
      <c r="H15" s="126">
        <v>4</v>
      </c>
      <c r="I15" s="57">
        <f>ROUND($N$6*$H15/100,2)</f>
        <v>1234.57</v>
      </c>
      <c r="K15" s="35"/>
      <c r="L15" s="36"/>
      <c r="M15" s="36"/>
      <c r="N15" s="37"/>
      <c r="O15" s="20">
        <f t="shared" si="0"/>
        <v>0</v>
      </c>
      <c r="P15" s="20">
        <f t="shared" si="1"/>
        <v>4</v>
      </c>
    </row>
    <row r="16" spans="2:16" ht="15.95" customHeight="1" x14ac:dyDescent="0.25">
      <c r="E16" s="12"/>
      <c r="F16" s="12"/>
      <c r="G16" s="12"/>
      <c r="M16" s="12"/>
      <c r="N16" s="39"/>
      <c r="P16" s="20"/>
    </row>
    <row r="17" spans="2:16" s="26" customFormat="1" ht="15.95" customHeight="1" x14ac:dyDescent="0.25">
      <c r="B17" s="14" t="s">
        <v>17</v>
      </c>
      <c r="C17" s="56" t="str">
        <f>IF($G$3="Spring Semester", "JANUARY 16-31 (SM2)",IF($G$3="Fall Semester", "SEPTEMBER 1-15 (SM17)",""))</f>
        <v>SEPTEMBER 1-15 (SM17)</v>
      </c>
      <c r="D17" s="25"/>
      <c r="E17" s="25"/>
      <c r="H17" s="122">
        <f>IF(SUM(H19:H23)=0,"",ROUND(SUM(H19:H23),2))</f>
        <v>100</v>
      </c>
      <c r="I17" s="55">
        <f>IFERROR(IF(SUM(I19:I23)=0,"",SUM(I19:I23)),"")</f>
        <v>30864.2</v>
      </c>
      <c r="J17" s="6"/>
      <c r="K17" s="123" t="str">
        <f>IF($H17&lt;&gt;100,"Total % must equal 100",IF(OR($N$6-$I17&gt;=0.5,$N$6-$I17&lt;=-0.5),"Total Amount must equal Total Paid",""))</f>
        <v/>
      </c>
      <c r="L17" s="12"/>
      <c r="O17" s="20"/>
      <c r="P17" s="20"/>
    </row>
    <row r="18" spans="2:16" s="52" customFormat="1" ht="25.5" x14ac:dyDescent="0.25">
      <c r="B18" s="50" t="s">
        <v>1</v>
      </c>
      <c r="C18" s="50" t="s">
        <v>2</v>
      </c>
      <c r="D18" s="50" t="s">
        <v>3</v>
      </c>
      <c r="E18" s="50" t="s">
        <v>4</v>
      </c>
      <c r="F18" s="50" t="s">
        <v>5</v>
      </c>
      <c r="G18" s="50" t="s">
        <v>19</v>
      </c>
      <c r="H18" s="50" t="s">
        <v>134</v>
      </c>
      <c r="I18" s="58" t="s">
        <v>20</v>
      </c>
      <c r="J18" s="51"/>
      <c r="K18" s="129" t="s">
        <v>18</v>
      </c>
      <c r="L18" s="130"/>
      <c r="M18" s="130"/>
      <c r="N18" s="130"/>
      <c r="O18" s="20"/>
      <c r="P18" s="20"/>
    </row>
    <row r="19" spans="2:16" ht="15.95" customHeight="1" x14ac:dyDescent="0.25">
      <c r="B19" s="31" t="s">
        <v>34</v>
      </c>
      <c r="C19" s="31">
        <v>468684</v>
      </c>
      <c r="D19" s="31">
        <v>60110</v>
      </c>
      <c r="E19" s="31" t="s">
        <v>8</v>
      </c>
      <c r="F19" s="110"/>
      <c r="G19" s="31" t="s">
        <v>35</v>
      </c>
      <c r="H19" s="126">
        <v>30</v>
      </c>
      <c r="I19" s="57">
        <f>ROUND($N$6*$H19/100,2)</f>
        <v>9259.26</v>
      </c>
      <c r="K19" s="34"/>
      <c r="L19" s="32"/>
      <c r="M19" s="32"/>
      <c r="N19" s="33"/>
      <c r="O19" s="20">
        <f t="shared" si="0"/>
        <v>0</v>
      </c>
      <c r="P19" s="20">
        <f t="shared" si="1"/>
        <v>30</v>
      </c>
    </row>
    <row r="20" spans="2:16" ht="15.95" customHeight="1" x14ac:dyDescent="0.25">
      <c r="B20" s="31" t="s">
        <v>136</v>
      </c>
      <c r="C20" s="31">
        <v>123456</v>
      </c>
      <c r="D20" s="31">
        <v>60110</v>
      </c>
      <c r="E20" s="31" t="s">
        <v>22</v>
      </c>
      <c r="F20" s="110"/>
      <c r="G20" s="31"/>
      <c r="H20" s="126">
        <v>40</v>
      </c>
      <c r="I20" s="57">
        <f>ROUND($N$6*$H20/100,2)</f>
        <v>12345.68</v>
      </c>
      <c r="K20" s="34"/>
      <c r="L20" s="32"/>
      <c r="M20" s="32"/>
      <c r="N20" s="33"/>
      <c r="O20" s="20">
        <f t="shared" si="0"/>
        <v>40</v>
      </c>
      <c r="P20" s="20">
        <f t="shared" si="1"/>
        <v>0</v>
      </c>
    </row>
    <row r="21" spans="2:16" ht="15.95" customHeight="1" x14ac:dyDescent="0.25">
      <c r="B21" s="31" t="s">
        <v>137</v>
      </c>
      <c r="C21" s="31">
        <v>778000</v>
      </c>
      <c r="D21" s="31">
        <v>60110</v>
      </c>
      <c r="E21" s="31" t="s">
        <v>22</v>
      </c>
      <c r="F21" s="110"/>
      <c r="G21" s="31"/>
      <c r="H21" s="126">
        <v>6</v>
      </c>
      <c r="I21" s="57">
        <f>ROUND($N$6*$H21/100,2)</f>
        <v>1851.85</v>
      </c>
      <c r="K21" s="34"/>
      <c r="L21" s="32"/>
      <c r="M21" s="32"/>
      <c r="N21" s="33"/>
      <c r="O21" s="20">
        <f t="shared" si="0"/>
        <v>6</v>
      </c>
      <c r="P21" s="20">
        <f t="shared" si="1"/>
        <v>0</v>
      </c>
    </row>
    <row r="22" spans="2:16" ht="15.95" customHeight="1" x14ac:dyDescent="0.25">
      <c r="B22" s="31" t="s">
        <v>34</v>
      </c>
      <c r="C22" s="31">
        <v>778000</v>
      </c>
      <c r="D22" s="31">
        <v>60110</v>
      </c>
      <c r="E22" s="31" t="s">
        <v>31</v>
      </c>
      <c r="F22" s="110"/>
      <c r="G22" s="31" t="s">
        <v>137</v>
      </c>
      <c r="H22" s="126">
        <v>4</v>
      </c>
      <c r="I22" s="57">
        <f>ROUND($N$6*$H22/100,2)</f>
        <v>1234.57</v>
      </c>
      <c r="K22" s="34"/>
      <c r="L22" s="32"/>
      <c r="M22" s="32"/>
      <c r="N22" s="33"/>
      <c r="O22" s="20">
        <f t="shared" si="0"/>
        <v>0</v>
      </c>
      <c r="P22" s="20">
        <f t="shared" si="1"/>
        <v>4</v>
      </c>
    </row>
    <row r="23" spans="2:16" ht="15.95" customHeight="1" x14ac:dyDescent="0.25">
      <c r="B23" s="31" t="s">
        <v>35</v>
      </c>
      <c r="C23" s="31">
        <v>123456</v>
      </c>
      <c r="D23" s="31">
        <v>60110</v>
      </c>
      <c r="E23" s="31" t="s">
        <v>22</v>
      </c>
      <c r="F23" s="110">
        <v>1556</v>
      </c>
      <c r="G23" s="31"/>
      <c r="H23" s="126">
        <v>20</v>
      </c>
      <c r="I23" s="57">
        <f>ROUND($N$6*$H23/100,2)</f>
        <v>6172.84</v>
      </c>
      <c r="K23" s="35"/>
      <c r="L23" s="36"/>
      <c r="M23" s="36"/>
      <c r="N23" s="37"/>
      <c r="O23" s="20">
        <f t="shared" si="0"/>
        <v>20</v>
      </c>
      <c r="P23" s="20">
        <f t="shared" si="1"/>
        <v>0</v>
      </c>
    </row>
    <row r="24" spans="2:16" ht="15.95" customHeight="1" x14ac:dyDescent="0.25">
      <c r="E24" s="12"/>
      <c r="F24" s="12"/>
      <c r="G24" s="12"/>
      <c r="M24" s="12"/>
      <c r="N24" s="39"/>
      <c r="P24" s="20"/>
    </row>
    <row r="25" spans="2:16" s="26" customFormat="1" ht="15.95" customHeight="1" x14ac:dyDescent="0.25">
      <c r="B25" s="14" t="s">
        <v>17</v>
      </c>
      <c r="C25" s="56" t="str">
        <f>IF($G$3="Spring Semester", "FEBRUARY 1-15 (SM3)",IF($G$3="Fall Semester", "SEPTEMBER 16-30 (SM18)",""))</f>
        <v>SEPTEMBER 16-30 (SM18)</v>
      </c>
      <c r="D25" s="25"/>
      <c r="E25" s="25"/>
      <c r="H25" s="122" t="str">
        <f>IF(SUM(H27:H31)=0,"",ROUND(SUM(H27:H31),2))</f>
        <v/>
      </c>
      <c r="I25" s="55" t="str">
        <f>IFERROR(IF(SUM(I27:I31)=0,"",SUM(I27:I31)),"")</f>
        <v/>
      </c>
      <c r="J25" s="6"/>
      <c r="K25" s="123" t="str">
        <f>IF($H25&lt;&gt;100,"Total % must equal 100",IF(OR($N$6-$I25&gt;=0.5,$N$6-$I25&lt;=-0.5),"Total Amount must equal Total Paid",""))</f>
        <v>Total % must equal 100</v>
      </c>
      <c r="L25" s="12"/>
      <c r="O25" s="20"/>
      <c r="P25" s="20"/>
    </row>
    <row r="26" spans="2:16" s="52" customFormat="1" ht="25.5" x14ac:dyDescent="0.25">
      <c r="B26" s="50" t="s">
        <v>1</v>
      </c>
      <c r="C26" s="50" t="s">
        <v>2</v>
      </c>
      <c r="D26" s="50" t="s">
        <v>3</v>
      </c>
      <c r="E26" s="50" t="s">
        <v>4</v>
      </c>
      <c r="F26" s="50" t="s">
        <v>5</v>
      </c>
      <c r="G26" s="50" t="s">
        <v>19</v>
      </c>
      <c r="H26" s="50" t="s">
        <v>134</v>
      </c>
      <c r="I26" s="58" t="s">
        <v>20</v>
      </c>
      <c r="J26" s="51"/>
      <c r="K26" s="129" t="s">
        <v>18</v>
      </c>
      <c r="L26" s="130"/>
      <c r="M26" s="130"/>
      <c r="N26" s="130"/>
      <c r="O26" s="20"/>
      <c r="P26" s="20"/>
    </row>
    <row r="27" spans="2:16" ht="15.95" customHeight="1" x14ac:dyDescent="0.25">
      <c r="B27" s="31"/>
      <c r="C27" s="31"/>
      <c r="D27" s="31"/>
      <c r="E27" s="31"/>
      <c r="F27" s="110"/>
      <c r="G27" s="31"/>
      <c r="H27" s="126"/>
      <c r="I27" s="57">
        <f>ROUND($N$6*$H27/100,2)</f>
        <v>0</v>
      </c>
      <c r="K27" s="34"/>
      <c r="L27" s="32"/>
      <c r="M27" s="32"/>
      <c r="N27" s="33"/>
      <c r="O27" s="20">
        <f t="shared" si="0"/>
        <v>0</v>
      </c>
      <c r="P27" s="20">
        <f t="shared" si="1"/>
        <v>0</v>
      </c>
    </row>
    <row r="28" spans="2:16" ht="15.95" customHeight="1" x14ac:dyDescent="0.25">
      <c r="B28" s="31"/>
      <c r="C28" s="31"/>
      <c r="D28" s="31"/>
      <c r="E28" s="31"/>
      <c r="F28" s="110"/>
      <c r="G28" s="31"/>
      <c r="H28" s="126"/>
      <c r="I28" s="57">
        <f>ROUND($N$6*$H28/100,2)</f>
        <v>0</v>
      </c>
      <c r="K28" s="34"/>
      <c r="L28" s="32"/>
      <c r="M28" s="32"/>
      <c r="N28" s="33"/>
      <c r="O28" s="20">
        <f t="shared" si="0"/>
        <v>0</v>
      </c>
      <c r="P28" s="20">
        <f t="shared" si="1"/>
        <v>0</v>
      </c>
    </row>
    <row r="29" spans="2:16" ht="15.95" customHeight="1" x14ac:dyDescent="0.25">
      <c r="B29" s="31"/>
      <c r="C29" s="31"/>
      <c r="D29" s="31"/>
      <c r="E29" s="31"/>
      <c r="F29" s="110"/>
      <c r="G29" s="31"/>
      <c r="H29" s="126"/>
      <c r="I29" s="57">
        <f>ROUND($N$6*$H29/100,2)</f>
        <v>0</v>
      </c>
      <c r="K29" s="34"/>
      <c r="L29" s="32"/>
      <c r="M29" s="32"/>
      <c r="N29" s="33"/>
      <c r="O29" s="20">
        <f t="shared" si="0"/>
        <v>0</v>
      </c>
      <c r="P29" s="20">
        <f t="shared" si="1"/>
        <v>0</v>
      </c>
    </row>
    <row r="30" spans="2:16" ht="15.95" customHeight="1" x14ac:dyDescent="0.25">
      <c r="B30" s="31"/>
      <c r="C30" s="31"/>
      <c r="D30" s="31"/>
      <c r="E30" s="31"/>
      <c r="F30" s="110"/>
      <c r="G30" s="31"/>
      <c r="H30" s="126"/>
      <c r="I30" s="57">
        <f>ROUND($N$6*$H30/100,2)</f>
        <v>0</v>
      </c>
      <c r="K30" s="34"/>
      <c r="L30" s="32"/>
      <c r="M30" s="32"/>
      <c r="N30" s="33"/>
      <c r="O30" s="20">
        <f t="shared" si="0"/>
        <v>0</v>
      </c>
      <c r="P30" s="20">
        <f t="shared" si="1"/>
        <v>0</v>
      </c>
    </row>
    <row r="31" spans="2:16" ht="15.95" customHeight="1" x14ac:dyDescent="0.25">
      <c r="B31" s="31"/>
      <c r="C31" s="31"/>
      <c r="D31" s="31"/>
      <c r="E31" s="31"/>
      <c r="F31" s="110"/>
      <c r="G31" s="31"/>
      <c r="H31" s="126"/>
      <c r="I31" s="57">
        <f>ROUND($N$6*$H31/100,2)</f>
        <v>0</v>
      </c>
      <c r="K31" s="35"/>
      <c r="L31" s="36"/>
      <c r="M31" s="36"/>
      <c r="N31" s="37"/>
      <c r="O31" s="20">
        <f t="shared" si="0"/>
        <v>0</v>
      </c>
      <c r="P31" s="20">
        <f t="shared" si="1"/>
        <v>0</v>
      </c>
    </row>
    <row r="32" spans="2:16" ht="15.95" customHeight="1" x14ac:dyDescent="0.25">
      <c r="E32" s="12"/>
      <c r="F32" s="12"/>
      <c r="G32" s="12"/>
      <c r="M32" s="12"/>
      <c r="N32" s="39"/>
      <c r="P32" s="20"/>
    </row>
    <row r="33" spans="2:16" s="26" customFormat="1" ht="15.95" customHeight="1" x14ac:dyDescent="0.25">
      <c r="B33" s="14" t="s">
        <v>17</v>
      </c>
      <c r="C33" s="56" t="str">
        <f>IF($G$3="Spring Semester", "FEBRUARY 16-28/29 (SM4)",IF($G$3="Fall Semester", "OCTOBER 1-15 (SM19)",""))</f>
        <v>OCTOBER 1-15 (SM19)</v>
      </c>
      <c r="D33" s="25"/>
      <c r="E33" s="25"/>
      <c r="H33" s="122">
        <f>IF(SUM(H35:H39)=0,"",ROUND(SUM(H35:H39),2))</f>
        <v>100</v>
      </c>
      <c r="I33" s="55">
        <f>IFERROR(IF(SUM(I35:I39)=0,"",SUM(I35:I39)),"")</f>
        <v>30864.2</v>
      </c>
      <c r="J33" s="6"/>
      <c r="K33" s="123" t="str">
        <f>IF($H33&lt;&gt;100,"Total % must equal 100",IF(OR($N$6-$I33&gt;=0.5,$N$6-$I33&lt;=-0.5),"Total Amount must equal Total Paid",""))</f>
        <v/>
      </c>
      <c r="L33" s="12"/>
      <c r="O33" s="20"/>
      <c r="P33" s="20"/>
    </row>
    <row r="34" spans="2:16" s="52" customFormat="1" ht="25.5" x14ac:dyDescent="0.25">
      <c r="B34" s="50" t="s">
        <v>1</v>
      </c>
      <c r="C34" s="50" t="s">
        <v>2</v>
      </c>
      <c r="D34" s="50" t="s">
        <v>3</v>
      </c>
      <c r="E34" s="50" t="s">
        <v>4</v>
      </c>
      <c r="F34" s="50" t="s">
        <v>5</v>
      </c>
      <c r="G34" s="50" t="s">
        <v>19</v>
      </c>
      <c r="H34" s="50" t="s">
        <v>134</v>
      </c>
      <c r="I34" s="58" t="s">
        <v>20</v>
      </c>
      <c r="J34" s="51"/>
      <c r="K34" s="129" t="s">
        <v>18</v>
      </c>
      <c r="L34" s="130"/>
      <c r="M34" s="130"/>
      <c r="N34" s="130"/>
      <c r="O34" s="20"/>
      <c r="P34" s="20"/>
    </row>
    <row r="35" spans="2:16" ht="15.95" customHeight="1" x14ac:dyDescent="0.25">
      <c r="B35" s="31" t="s">
        <v>35</v>
      </c>
      <c r="C35" s="31">
        <v>123456</v>
      </c>
      <c r="D35" s="31">
        <v>60110</v>
      </c>
      <c r="E35" s="31" t="s">
        <v>22</v>
      </c>
      <c r="F35" s="110">
        <v>1556</v>
      </c>
      <c r="G35" s="31"/>
      <c r="H35" s="126">
        <v>100</v>
      </c>
      <c r="I35" s="57">
        <f>ROUND($N$6*$H35/100,2)</f>
        <v>30864.2</v>
      </c>
      <c r="K35" s="34"/>
      <c r="L35" s="32"/>
      <c r="M35" s="32"/>
      <c r="N35" s="33"/>
      <c r="O35" s="20">
        <f t="shared" si="0"/>
        <v>100</v>
      </c>
      <c r="P35" s="20">
        <f t="shared" si="1"/>
        <v>0</v>
      </c>
    </row>
    <row r="36" spans="2:16" ht="15.95" customHeight="1" x14ac:dyDescent="0.25">
      <c r="B36" s="31"/>
      <c r="C36" s="31"/>
      <c r="D36" s="31"/>
      <c r="E36" s="31"/>
      <c r="F36" s="110"/>
      <c r="G36" s="31"/>
      <c r="H36" s="126"/>
      <c r="I36" s="57">
        <f>ROUND($N$6*$H36/100,2)</f>
        <v>0</v>
      </c>
      <c r="K36" s="34"/>
      <c r="L36" s="32"/>
      <c r="M36" s="32"/>
      <c r="N36" s="33"/>
      <c r="O36" s="20">
        <f t="shared" si="0"/>
        <v>0</v>
      </c>
      <c r="P36" s="20">
        <f t="shared" si="1"/>
        <v>0</v>
      </c>
    </row>
    <row r="37" spans="2:16" ht="15.95" customHeight="1" x14ac:dyDescent="0.25">
      <c r="B37" s="31"/>
      <c r="C37" s="31"/>
      <c r="D37" s="31"/>
      <c r="E37" s="31"/>
      <c r="F37" s="110"/>
      <c r="G37" s="31"/>
      <c r="H37" s="126"/>
      <c r="I37" s="57">
        <f>ROUND($N$6*$H37/100,2)</f>
        <v>0</v>
      </c>
      <c r="K37" s="34"/>
      <c r="L37" s="32"/>
      <c r="M37" s="32"/>
      <c r="N37" s="33"/>
      <c r="O37" s="20">
        <f t="shared" si="0"/>
        <v>0</v>
      </c>
      <c r="P37" s="20">
        <f t="shared" si="1"/>
        <v>0</v>
      </c>
    </row>
    <row r="38" spans="2:16" ht="15.95" customHeight="1" x14ac:dyDescent="0.25">
      <c r="B38" s="31"/>
      <c r="C38" s="31"/>
      <c r="D38" s="31"/>
      <c r="E38" s="31"/>
      <c r="F38" s="110"/>
      <c r="G38" s="31"/>
      <c r="H38" s="126"/>
      <c r="I38" s="57">
        <f>ROUND($N$6*$H38/100,2)</f>
        <v>0</v>
      </c>
      <c r="K38" s="34"/>
      <c r="L38" s="32"/>
      <c r="M38" s="32"/>
      <c r="N38" s="33"/>
      <c r="O38" s="20">
        <f t="shared" si="0"/>
        <v>0</v>
      </c>
      <c r="P38" s="20">
        <f t="shared" si="1"/>
        <v>0</v>
      </c>
    </row>
    <row r="39" spans="2:16" ht="15.95" customHeight="1" x14ac:dyDescent="0.25">
      <c r="B39" s="31"/>
      <c r="C39" s="31"/>
      <c r="D39" s="31"/>
      <c r="E39" s="31"/>
      <c r="F39" s="110"/>
      <c r="G39" s="31"/>
      <c r="H39" s="126"/>
      <c r="I39" s="57">
        <f>ROUND($N$6*$H39/100,2)</f>
        <v>0</v>
      </c>
      <c r="K39" s="35"/>
      <c r="L39" s="36"/>
      <c r="M39" s="36"/>
      <c r="N39" s="37"/>
      <c r="O39" s="20">
        <f t="shared" si="0"/>
        <v>0</v>
      </c>
      <c r="P39" s="20">
        <f t="shared" si="1"/>
        <v>0</v>
      </c>
    </row>
    <row r="40" spans="2:16" ht="15.95" customHeight="1" x14ac:dyDescent="0.25">
      <c r="E40" s="12"/>
      <c r="F40" s="12"/>
      <c r="G40" s="12"/>
      <c r="M40" s="12"/>
      <c r="N40" s="39"/>
      <c r="P40" s="20"/>
    </row>
    <row r="41" spans="2:16" s="26" customFormat="1" ht="15.95" customHeight="1" x14ac:dyDescent="0.25">
      <c r="B41" s="14" t="s">
        <v>17</v>
      </c>
      <c r="C41" s="56" t="str">
        <f>IF($G$3="Spring Semester", "MARCH 1-15 (SM5)",IF($G$3="Fall Semester", "OCTOBER 16-31 (SM20)",""))</f>
        <v>OCTOBER 16-31 (SM20)</v>
      </c>
      <c r="D41" s="25"/>
      <c r="E41" s="25"/>
      <c r="H41" s="122">
        <f>IF(SUM(H43:H47)=0,"",ROUND(SUM(H43:H47),2))</f>
        <v>100</v>
      </c>
      <c r="I41" s="55">
        <f>IFERROR(IF(SUM(I43:I47)=0,"",SUM(I43:I47)),"")</f>
        <v>30864.2</v>
      </c>
      <c r="J41" s="6"/>
      <c r="K41" s="123" t="str">
        <f>IF($H41&lt;&gt;100,"Total % must equal 100",IF(OR($N$6-$I41&gt;=0.5,$N$6-$I41&lt;=-0.5),"Total Amount must equal Total Paid",""))</f>
        <v/>
      </c>
      <c r="L41" s="12"/>
      <c r="O41" s="20"/>
      <c r="P41" s="20"/>
    </row>
    <row r="42" spans="2:16" s="52" customFormat="1" ht="25.5" x14ac:dyDescent="0.25">
      <c r="B42" s="50" t="s">
        <v>1</v>
      </c>
      <c r="C42" s="50" t="s">
        <v>2</v>
      </c>
      <c r="D42" s="50" t="s">
        <v>3</v>
      </c>
      <c r="E42" s="50" t="s">
        <v>4</v>
      </c>
      <c r="F42" s="50" t="s">
        <v>5</v>
      </c>
      <c r="G42" s="50" t="s">
        <v>19</v>
      </c>
      <c r="H42" s="50" t="s">
        <v>134</v>
      </c>
      <c r="I42" s="58" t="s">
        <v>20</v>
      </c>
      <c r="J42" s="51"/>
      <c r="K42" s="129" t="s">
        <v>18</v>
      </c>
      <c r="L42" s="130"/>
      <c r="M42" s="130"/>
      <c r="N42" s="130"/>
      <c r="O42" s="20"/>
      <c r="P42" s="20"/>
    </row>
    <row r="43" spans="2:16" ht="15.95" customHeight="1" x14ac:dyDescent="0.25">
      <c r="B43" s="31" t="s">
        <v>137</v>
      </c>
      <c r="C43" s="31">
        <v>778000</v>
      </c>
      <c r="D43" s="31">
        <v>60110</v>
      </c>
      <c r="E43" s="31" t="s">
        <v>22</v>
      </c>
      <c r="F43" s="110"/>
      <c r="G43" s="31"/>
      <c r="H43" s="126">
        <v>60</v>
      </c>
      <c r="I43" s="57">
        <f>ROUND($N$6*$H43/100,2)</f>
        <v>18518.52</v>
      </c>
      <c r="K43" s="34"/>
      <c r="L43" s="32"/>
      <c r="M43" s="32"/>
      <c r="N43" s="33"/>
      <c r="O43" s="20">
        <f t="shared" si="0"/>
        <v>60</v>
      </c>
      <c r="P43" s="20">
        <f t="shared" si="1"/>
        <v>0</v>
      </c>
    </row>
    <row r="44" spans="2:16" ht="15.95" customHeight="1" x14ac:dyDescent="0.25">
      <c r="B44" s="31" t="s">
        <v>34</v>
      </c>
      <c r="C44" s="31">
        <v>778000</v>
      </c>
      <c r="D44" s="31">
        <v>60110</v>
      </c>
      <c r="E44" s="31" t="s">
        <v>31</v>
      </c>
      <c r="F44" s="110"/>
      <c r="G44" s="31" t="s">
        <v>137</v>
      </c>
      <c r="H44" s="126">
        <v>40</v>
      </c>
      <c r="I44" s="57">
        <f>ROUND($N$6*$H44/100,2)</f>
        <v>12345.68</v>
      </c>
      <c r="K44" s="34"/>
      <c r="L44" s="32"/>
      <c r="M44" s="32"/>
      <c r="N44" s="33"/>
      <c r="O44" s="20">
        <f t="shared" si="0"/>
        <v>0</v>
      </c>
      <c r="P44" s="20">
        <f t="shared" si="1"/>
        <v>40</v>
      </c>
    </row>
    <row r="45" spans="2:16" ht="15.95" customHeight="1" x14ac:dyDescent="0.25">
      <c r="B45" s="31"/>
      <c r="C45" s="31"/>
      <c r="D45" s="31"/>
      <c r="E45" s="31"/>
      <c r="F45" s="110"/>
      <c r="G45" s="31"/>
      <c r="H45" s="126"/>
      <c r="I45" s="57">
        <f>ROUND($N$6*$H45/100,2)</f>
        <v>0</v>
      </c>
      <c r="K45" s="34"/>
      <c r="L45" s="32"/>
      <c r="M45" s="32"/>
      <c r="N45" s="33"/>
      <c r="O45" s="20">
        <f t="shared" si="0"/>
        <v>0</v>
      </c>
      <c r="P45" s="20">
        <f t="shared" si="1"/>
        <v>0</v>
      </c>
    </row>
    <row r="46" spans="2:16" ht="15.95" customHeight="1" x14ac:dyDescent="0.25">
      <c r="B46" s="31"/>
      <c r="C46" s="31"/>
      <c r="D46" s="31"/>
      <c r="E46" s="31"/>
      <c r="F46" s="110"/>
      <c r="G46" s="31"/>
      <c r="H46" s="126"/>
      <c r="I46" s="57">
        <f>ROUND($N$6*$H46/100,2)</f>
        <v>0</v>
      </c>
      <c r="K46" s="34"/>
      <c r="L46" s="32"/>
      <c r="M46" s="32"/>
      <c r="N46" s="33"/>
      <c r="O46" s="20">
        <f t="shared" si="0"/>
        <v>0</v>
      </c>
      <c r="P46" s="20">
        <f t="shared" si="1"/>
        <v>0</v>
      </c>
    </row>
    <row r="47" spans="2:16" ht="15.95" customHeight="1" x14ac:dyDescent="0.25">
      <c r="B47" s="31"/>
      <c r="C47" s="31"/>
      <c r="D47" s="31"/>
      <c r="E47" s="31"/>
      <c r="F47" s="110"/>
      <c r="G47" s="31"/>
      <c r="H47" s="126"/>
      <c r="I47" s="57">
        <f>ROUND($N$6*$H47/100,2)</f>
        <v>0</v>
      </c>
      <c r="K47" s="35"/>
      <c r="L47" s="36"/>
      <c r="M47" s="36"/>
      <c r="N47" s="37"/>
      <c r="O47" s="20">
        <f t="shared" si="0"/>
        <v>0</v>
      </c>
      <c r="P47" s="20">
        <f t="shared" si="1"/>
        <v>0</v>
      </c>
    </row>
    <row r="48" spans="2:16" ht="15.95" customHeight="1" x14ac:dyDescent="0.25">
      <c r="E48" s="12"/>
      <c r="F48" s="12"/>
      <c r="G48" s="12"/>
      <c r="M48" s="12"/>
      <c r="N48" s="39"/>
      <c r="P48" s="20"/>
    </row>
    <row r="49" spans="2:16" s="26" customFormat="1" ht="15.95" customHeight="1" x14ac:dyDescent="0.25">
      <c r="B49" s="14" t="s">
        <v>17</v>
      </c>
      <c r="C49" s="56" t="str">
        <f>IF($G$3="Spring Semester", "MARCH 16-31 (SM6)",IF($G$3="Fall Semester", "NOVEMBER 1-15 (SM21)",""))</f>
        <v>NOVEMBER 1-15 (SM21)</v>
      </c>
      <c r="D49" s="25"/>
      <c r="E49" s="25"/>
      <c r="H49" s="122" t="str">
        <f>IF(SUM(H51:H55)=0,"",ROUND(SUM(H51:H55),2))</f>
        <v/>
      </c>
      <c r="I49" s="55" t="str">
        <f>IFERROR(IF(SUM(I51:I55)=0,"",SUM(I51:I55)),"")</f>
        <v/>
      </c>
      <c r="J49" s="6"/>
      <c r="K49" s="123" t="str">
        <f>IF($H49&lt;&gt;100,"Total % must equal 100",IF(OR($N$6-$I49&gt;=0.5,$N$6-$I49&lt;=-0.5),"Total Amount must equal Total Paid",""))</f>
        <v>Total % must equal 100</v>
      </c>
      <c r="L49" s="12"/>
      <c r="O49" s="20"/>
      <c r="P49" s="20"/>
    </row>
    <row r="50" spans="2:16" s="52" customFormat="1" ht="25.5" x14ac:dyDescent="0.25">
      <c r="B50" s="50" t="s">
        <v>1</v>
      </c>
      <c r="C50" s="50" t="s">
        <v>2</v>
      </c>
      <c r="D50" s="50" t="s">
        <v>3</v>
      </c>
      <c r="E50" s="50" t="s">
        <v>4</v>
      </c>
      <c r="F50" s="50" t="s">
        <v>5</v>
      </c>
      <c r="G50" s="50" t="s">
        <v>19</v>
      </c>
      <c r="H50" s="50" t="s">
        <v>134</v>
      </c>
      <c r="I50" s="54" t="s">
        <v>20</v>
      </c>
      <c r="J50" s="51"/>
      <c r="K50" s="129" t="s">
        <v>18</v>
      </c>
      <c r="L50" s="130"/>
      <c r="M50" s="130"/>
      <c r="N50" s="130"/>
      <c r="O50" s="20"/>
      <c r="P50" s="20"/>
    </row>
    <row r="51" spans="2:16" ht="15.95" customHeight="1" x14ac:dyDescent="0.25">
      <c r="B51" s="31"/>
      <c r="C51" s="31"/>
      <c r="D51" s="31"/>
      <c r="E51" s="31"/>
      <c r="F51" s="110"/>
      <c r="G51" s="31"/>
      <c r="H51" s="126"/>
      <c r="I51" s="57">
        <f>ROUND($N$6*$H51/100,2)</f>
        <v>0</v>
      </c>
      <c r="K51" s="34"/>
      <c r="L51" s="32"/>
      <c r="M51" s="32"/>
      <c r="N51" s="33"/>
      <c r="O51" s="20">
        <f t="shared" si="0"/>
        <v>0</v>
      </c>
      <c r="P51" s="20">
        <f t="shared" si="1"/>
        <v>0</v>
      </c>
    </row>
    <row r="52" spans="2:16" ht="15.95" customHeight="1" x14ac:dyDescent="0.25">
      <c r="B52" s="31"/>
      <c r="C52" s="31"/>
      <c r="D52" s="31"/>
      <c r="E52" s="31"/>
      <c r="F52" s="110"/>
      <c r="G52" s="31"/>
      <c r="H52" s="126"/>
      <c r="I52" s="57">
        <f>ROUND($N$6*$H52/100,2)</f>
        <v>0</v>
      </c>
      <c r="K52" s="34"/>
      <c r="L52" s="32"/>
      <c r="M52" s="32"/>
      <c r="N52" s="33"/>
      <c r="O52" s="20">
        <f t="shared" si="0"/>
        <v>0</v>
      </c>
      <c r="P52" s="20">
        <f t="shared" si="1"/>
        <v>0</v>
      </c>
    </row>
    <row r="53" spans="2:16" ht="15.95" customHeight="1" x14ac:dyDescent="0.25">
      <c r="B53" s="31"/>
      <c r="C53" s="31"/>
      <c r="D53" s="31"/>
      <c r="E53" s="31"/>
      <c r="F53" s="110"/>
      <c r="G53" s="31"/>
      <c r="H53" s="126"/>
      <c r="I53" s="57">
        <f>ROUND($N$6*$H53/100,2)</f>
        <v>0</v>
      </c>
      <c r="K53" s="34"/>
      <c r="L53" s="32"/>
      <c r="M53" s="32"/>
      <c r="N53" s="33"/>
      <c r="O53" s="20">
        <f t="shared" si="0"/>
        <v>0</v>
      </c>
      <c r="P53" s="20">
        <f t="shared" si="1"/>
        <v>0</v>
      </c>
    </row>
    <row r="54" spans="2:16" ht="15.95" customHeight="1" x14ac:dyDescent="0.25">
      <c r="B54" s="31"/>
      <c r="C54" s="31"/>
      <c r="D54" s="31"/>
      <c r="E54" s="31"/>
      <c r="F54" s="110"/>
      <c r="G54" s="31"/>
      <c r="H54" s="126"/>
      <c r="I54" s="57">
        <f>ROUND($N$6*$H54/100,2)</f>
        <v>0</v>
      </c>
      <c r="K54" s="34"/>
      <c r="L54" s="32"/>
      <c r="M54" s="32"/>
      <c r="N54" s="33"/>
      <c r="O54" s="20">
        <f t="shared" si="0"/>
        <v>0</v>
      </c>
      <c r="P54" s="20">
        <f t="shared" si="1"/>
        <v>0</v>
      </c>
    </row>
    <row r="55" spans="2:16" ht="15.95" customHeight="1" x14ac:dyDescent="0.25">
      <c r="B55" s="31"/>
      <c r="C55" s="31"/>
      <c r="D55" s="31"/>
      <c r="E55" s="31"/>
      <c r="F55" s="110"/>
      <c r="G55" s="31"/>
      <c r="H55" s="126"/>
      <c r="I55" s="57">
        <f>ROUND($N$6*$H55/100,2)</f>
        <v>0</v>
      </c>
      <c r="K55" s="35"/>
      <c r="L55" s="36"/>
      <c r="M55" s="36"/>
      <c r="N55" s="37"/>
      <c r="O55" s="20">
        <f t="shared" si="0"/>
        <v>0</v>
      </c>
      <c r="P55" s="20">
        <f t="shared" si="1"/>
        <v>0</v>
      </c>
    </row>
    <row r="56" spans="2:16" ht="15.95" customHeight="1" x14ac:dyDescent="0.25">
      <c r="E56" s="12"/>
      <c r="F56" s="12"/>
      <c r="G56" s="12"/>
      <c r="M56" s="12"/>
      <c r="N56" s="39"/>
      <c r="P56" s="20"/>
    </row>
    <row r="57" spans="2:16" s="26" customFormat="1" ht="15.95" customHeight="1" x14ac:dyDescent="0.25">
      <c r="B57" s="14" t="s">
        <v>17</v>
      </c>
      <c r="C57" s="56" t="str">
        <f>IF($G$3="Spring Semester", "APRIL 1-15 (SM7)",IF($G$3="Fall Semester", "NOVEMBER 16-30 (SM22)",""))</f>
        <v>NOVEMBER 16-30 (SM22)</v>
      </c>
      <c r="D57" s="25"/>
      <c r="E57" s="25"/>
      <c r="H57" s="122" t="str">
        <f>IF(SUM(H59:H63)=0,"",ROUND(SUM(H59:H63),2))</f>
        <v/>
      </c>
      <c r="I57" s="55" t="str">
        <f>IFERROR(IF(SUM(I59:I63)=0,"",SUM(I59:I63)),"")</f>
        <v/>
      </c>
      <c r="J57" s="6"/>
      <c r="K57" s="123" t="str">
        <f>IF($H57&lt;&gt;100,"Total % must equal 100",IF(OR($N$6-$I57&gt;=0.5,$N$6-$I57&lt;=-0.5),"Total Amount must equal Total Paid",""))</f>
        <v>Total % must equal 100</v>
      </c>
      <c r="L57" s="12"/>
      <c r="O57" s="20"/>
      <c r="P57" s="20"/>
    </row>
    <row r="58" spans="2:16" s="52" customFormat="1" ht="25.5" x14ac:dyDescent="0.25">
      <c r="B58" s="50" t="s">
        <v>1</v>
      </c>
      <c r="C58" s="50" t="s">
        <v>2</v>
      </c>
      <c r="D58" s="50" t="s">
        <v>3</v>
      </c>
      <c r="E58" s="50" t="s">
        <v>4</v>
      </c>
      <c r="F58" s="50" t="s">
        <v>5</v>
      </c>
      <c r="G58" s="50" t="s">
        <v>19</v>
      </c>
      <c r="H58" s="50" t="s">
        <v>0</v>
      </c>
      <c r="I58" s="58" t="s">
        <v>20</v>
      </c>
      <c r="J58" s="51"/>
      <c r="K58" s="129" t="s">
        <v>18</v>
      </c>
      <c r="L58" s="130"/>
      <c r="M58" s="130"/>
      <c r="N58" s="130"/>
      <c r="O58" s="20"/>
      <c r="P58" s="20"/>
    </row>
    <row r="59" spans="2:16" ht="15.95" customHeight="1" x14ac:dyDescent="0.25">
      <c r="B59" s="31"/>
      <c r="C59" s="31"/>
      <c r="D59" s="31"/>
      <c r="E59" s="31"/>
      <c r="F59" s="110"/>
      <c r="G59" s="31"/>
      <c r="H59" s="126"/>
      <c r="I59" s="57">
        <f>ROUND($N$6*$H59/100,2)</f>
        <v>0</v>
      </c>
      <c r="K59" s="34"/>
      <c r="L59" s="32"/>
      <c r="M59" s="32"/>
      <c r="N59" s="33"/>
      <c r="O59" s="20">
        <f t="shared" si="0"/>
        <v>0</v>
      </c>
      <c r="P59" s="20">
        <f t="shared" si="1"/>
        <v>0</v>
      </c>
    </row>
    <row r="60" spans="2:16" ht="15.95" customHeight="1" x14ac:dyDescent="0.25">
      <c r="B60" s="31"/>
      <c r="C60" s="31"/>
      <c r="D60" s="31"/>
      <c r="E60" s="31"/>
      <c r="F60" s="110"/>
      <c r="G60" s="31"/>
      <c r="H60" s="126"/>
      <c r="I60" s="57">
        <f>ROUND($N$6*$H60/100,2)</f>
        <v>0</v>
      </c>
      <c r="K60" s="34"/>
      <c r="L60" s="32"/>
      <c r="M60" s="32"/>
      <c r="N60" s="33"/>
      <c r="O60" s="20">
        <f t="shared" si="0"/>
        <v>0</v>
      </c>
      <c r="P60" s="20">
        <f t="shared" si="1"/>
        <v>0</v>
      </c>
    </row>
    <row r="61" spans="2:16" ht="15.95" customHeight="1" x14ac:dyDescent="0.25">
      <c r="B61" s="31"/>
      <c r="C61" s="31"/>
      <c r="D61" s="31"/>
      <c r="E61" s="31"/>
      <c r="F61" s="110"/>
      <c r="G61" s="31"/>
      <c r="H61" s="126"/>
      <c r="I61" s="57">
        <f>ROUND($N$6*$H61/100,2)</f>
        <v>0</v>
      </c>
      <c r="K61" s="34"/>
      <c r="L61" s="32"/>
      <c r="M61" s="32"/>
      <c r="N61" s="33"/>
      <c r="O61" s="20">
        <f t="shared" si="0"/>
        <v>0</v>
      </c>
      <c r="P61" s="20">
        <f t="shared" si="1"/>
        <v>0</v>
      </c>
    </row>
    <row r="62" spans="2:16" ht="15.95" customHeight="1" x14ac:dyDescent="0.25">
      <c r="B62" s="31"/>
      <c r="C62" s="31"/>
      <c r="D62" s="31"/>
      <c r="E62" s="31"/>
      <c r="F62" s="110"/>
      <c r="G62" s="31"/>
      <c r="H62" s="126"/>
      <c r="I62" s="57">
        <f>ROUND($N$6*$H62/100,2)</f>
        <v>0</v>
      </c>
      <c r="K62" s="34"/>
      <c r="L62" s="32"/>
      <c r="M62" s="32"/>
      <c r="N62" s="33"/>
      <c r="O62" s="20">
        <f t="shared" si="0"/>
        <v>0</v>
      </c>
      <c r="P62" s="20">
        <f t="shared" si="1"/>
        <v>0</v>
      </c>
    </row>
    <row r="63" spans="2:16" ht="15.95" customHeight="1" x14ac:dyDescent="0.25">
      <c r="B63" s="31"/>
      <c r="C63" s="31"/>
      <c r="D63" s="31"/>
      <c r="E63" s="31"/>
      <c r="F63" s="110"/>
      <c r="G63" s="31"/>
      <c r="H63" s="126"/>
      <c r="I63" s="57">
        <f>ROUND($N$6*$H63/100,2)</f>
        <v>0</v>
      </c>
      <c r="K63" s="35"/>
      <c r="L63" s="36"/>
      <c r="M63" s="36"/>
      <c r="N63" s="37"/>
      <c r="O63" s="20">
        <f t="shared" si="0"/>
        <v>0</v>
      </c>
      <c r="P63" s="20">
        <f t="shared" si="1"/>
        <v>0</v>
      </c>
    </row>
    <row r="64" spans="2:16" ht="15.95" customHeight="1" x14ac:dyDescent="0.25">
      <c r="E64" s="12"/>
      <c r="F64" s="12"/>
      <c r="G64" s="12"/>
      <c r="M64" s="12"/>
      <c r="N64" s="39"/>
      <c r="P64" s="20"/>
    </row>
    <row r="65" spans="2:16" s="26" customFormat="1" ht="15.95" customHeight="1" x14ac:dyDescent="0.25">
      <c r="B65" s="14" t="s">
        <v>17</v>
      </c>
      <c r="C65" s="56" t="str">
        <f>IF($G$3="Spring Semester", "APRIL 16-30 (SM8)",IF($G$3="Fall Semester", "DECEMBER 1-15 (SM23)",""))</f>
        <v>DECEMBER 1-15 (SM23)</v>
      </c>
      <c r="D65" s="25"/>
      <c r="E65" s="25"/>
      <c r="H65" s="122" t="str">
        <f>IF(SUM(H67:H71)=0,"",ROUND(SUM(H67:H71),2))</f>
        <v/>
      </c>
      <c r="I65" s="55" t="str">
        <f>IFERROR(IF(SUM(I67:I71)=0,"",SUM(I67:I71)),"")</f>
        <v/>
      </c>
      <c r="J65" s="6"/>
      <c r="K65" s="123" t="str">
        <f>IF($H65&lt;&gt;100,"Total % must equal 100",IF(OR($N$6-$I65&gt;=0.5,$N$6-$I65&lt;=-0.5),"Total Amount must equal Total Paid",""))</f>
        <v>Total % must equal 100</v>
      </c>
      <c r="L65" s="12"/>
      <c r="O65" s="20"/>
      <c r="P65" s="20"/>
    </row>
    <row r="66" spans="2:16" s="52" customFormat="1" ht="25.5" x14ac:dyDescent="0.25">
      <c r="B66" s="50" t="s">
        <v>1</v>
      </c>
      <c r="C66" s="50" t="s">
        <v>2</v>
      </c>
      <c r="D66" s="50" t="s">
        <v>3</v>
      </c>
      <c r="E66" s="50" t="s">
        <v>4</v>
      </c>
      <c r="F66" s="50" t="s">
        <v>5</v>
      </c>
      <c r="G66" s="50" t="s">
        <v>19</v>
      </c>
      <c r="H66" s="50" t="s">
        <v>134</v>
      </c>
      <c r="I66" s="58" t="s">
        <v>20</v>
      </c>
      <c r="J66" s="51"/>
      <c r="K66" s="129" t="s">
        <v>18</v>
      </c>
      <c r="L66" s="130"/>
      <c r="M66" s="130"/>
      <c r="N66" s="130"/>
      <c r="O66" s="20"/>
      <c r="P66" s="20"/>
    </row>
    <row r="67" spans="2:16" ht="15.95" customHeight="1" x14ac:dyDescent="0.25">
      <c r="B67" s="31"/>
      <c r="C67" s="31"/>
      <c r="D67" s="31"/>
      <c r="E67" s="31"/>
      <c r="F67" s="110"/>
      <c r="G67" s="31"/>
      <c r="H67" s="126"/>
      <c r="I67" s="57">
        <f>ROUND($N$6*$H67/100,2)</f>
        <v>0</v>
      </c>
      <c r="K67" s="34"/>
      <c r="L67" s="32"/>
      <c r="M67" s="32"/>
      <c r="N67" s="33"/>
      <c r="O67" s="20">
        <f t="shared" si="0"/>
        <v>0</v>
      </c>
      <c r="P67" s="20">
        <f t="shared" si="1"/>
        <v>0</v>
      </c>
    </row>
    <row r="68" spans="2:16" ht="15.95" customHeight="1" x14ac:dyDescent="0.25">
      <c r="B68" s="31"/>
      <c r="C68" s="31"/>
      <c r="D68" s="31"/>
      <c r="E68" s="31"/>
      <c r="F68" s="110"/>
      <c r="G68" s="31"/>
      <c r="H68" s="126"/>
      <c r="I68" s="57">
        <f>ROUND($N$6*$H68/100,2)</f>
        <v>0</v>
      </c>
      <c r="K68" s="34"/>
      <c r="L68" s="32"/>
      <c r="M68" s="32"/>
      <c r="N68" s="33"/>
      <c r="O68" s="20">
        <f t="shared" si="0"/>
        <v>0</v>
      </c>
      <c r="P68" s="20">
        <f t="shared" si="1"/>
        <v>0</v>
      </c>
    </row>
    <row r="69" spans="2:16" ht="15.95" customHeight="1" x14ac:dyDescent="0.25">
      <c r="B69" s="31"/>
      <c r="C69" s="31"/>
      <c r="D69" s="31"/>
      <c r="E69" s="31"/>
      <c r="F69" s="110"/>
      <c r="G69" s="31"/>
      <c r="H69" s="126"/>
      <c r="I69" s="57">
        <f>ROUND($N$6*$H69/100,2)</f>
        <v>0</v>
      </c>
      <c r="K69" s="34"/>
      <c r="L69" s="32"/>
      <c r="M69" s="32"/>
      <c r="N69" s="33"/>
      <c r="O69" s="20">
        <f t="shared" si="0"/>
        <v>0</v>
      </c>
      <c r="P69" s="20">
        <f t="shared" si="1"/>
        <v>0</v>
      </c>
    </row>
    <row r="70" spans="2:16" ht="15.95" customHeight="1" x14ac:dyDescent="0.25">
      <c r="B70" s="31"/>
      <c r="C70" s="31"/>
      <c r="D70" s="31"/>
      <c r="E70" s="31"/>
      <c r="F70" s="110"/>
      <c r="G70" s="31"/>
      <c r="H70" s="126"/>
      <c r="I70" s="57">
        <f>ROUND($N$6*$H70/100,2)</f>
        <v>0</v>
      </c>
      <c r="K70" s="34"/>
      <c r="L70" s="32"/>
      <c r="M70" s="32"/>
      <c r="N70" s="33"/>
      <c r="O70" s="20">
        <f t="shared" si="0"/>
        <v>0</v>
      </c>
      <c r="P70" s="20">
        <f t="shared" si="1"/>
        <v>0</v>
      </c>
    </row>
    <row r="71" spans="2:16" ht="15.95" customHeight="1" x14ac:dyDescent="0.25">
      <c r="B71" s="31"/>
      <c r="C71" s="31"/>
      <c r="D71" s="31"/>
      <c r="E71" s="31"/>
      <c r="F71" s="110"/>
      <c r="G71" s="31"/>
      <c r="H71" s="126"/>
      <c r="I71" s="57">
        <f>ROUND($N$6*$H71/100,2)</f>
        <v>0</v>
      </c>
      <c r="K71" s="35"/>
      <c r="L71" s="36"/>
      <c r="M71" s="36"/>
      <c r="N71" s="37"/>
      <c r="O71" s="20">
        <f t="shared" si="0"/>
        <v>0</v>
      </c>
      <c r="P71" s="20">
        <f t="shared" si="1"/>
        <v>0</v>
      </c>
    </row>
    <row r="72" spans="2:16" ht="15.95" customHeight="1" x14ac:dyDescent="0.25">
      <c r="E72" s="12"/>
      <c r="F72" s="12"/>
      <c r="G72" s="12"/>
      <c r="M72" s="12"/>
      <c r="N72" s="39"/>
      <c r="P72" s="20"/>
    </row>
    <row r="73" spans="2:16" s="26" customFormat="1" ht="15.95" customHeight="1" x14ac:dyDescent="0.25">
      <c r="B73" s="14" t="s">
        <v>17</v>
      </c>
      <c r="C73" s="56" t="str">
        <f>IF($G$3="Spring Semester", "MAY 1-15 (SM9)",IF($G$3="Fall Semester", "DECEMBER 16-31 (SM24)",""))</f>
        <v>DECEMBER 16-31 (SM24)</v>
      </c>
      <c r="D73" s="25"/>
      <c r="E73" s="25"/>
      <c r="H73" s="122" t="str">
        <f>IF(SUM(H75:H79)=0,"",ROUND(SUM(H75:H79),2))</f>
        <v/>
      </c>
      <c r="I73" s="55" t="str">
        <f>IFERROR(IF(SUM(I75:I79)=0,"",SUM(I75:I79)),"")</f>
        <v/>
      </c>
      <c r="J73" s="10"/>
      <c r="K73" s="123" t="str">
        <f>IF($H73&lt;&gt;100,"Total % must equal 100",IF(OR($N$6-$I73&gt;=0.5,$N$6-$I73&lt;=-0.5),"Total Amount must equal Total Paid",""))</f>
        <v>Total % must equal 100</v>
      </c>
      <c r="L73" s="12"/>
      <c r="O73" s="20"/>
      <c r="P73" s="20"/>
    </row>
    <row r="74" spans="2:16" s="52" customFormat="1" ht="25.5" x14ac:dyDescent="0.25">
      <c r="B74" s="50" t="s">
        <v>1</v>
      </c>
      <c r="C74" s="50" t="s">
        <v>2</v>
      </c>
      <c r="D74" s="50" t="s">
        <v>3</v>
      </c>
      <c r="E74" s="50" t="s">
        <v>4</v>
      </c>
      <c r="F74" s="50" t="s">
        <v>5</v>
      </c>
      <c r="G74" s="50" t="s">
        <v>19</v>
      </c>
      <c r="H74" s="50" t="s">
        <v>134</v>
      </c>
      <c r="I74" s="58" t="s">
        <v>20</v>
      </c>
      <c r="J74" s="51"/>
      <c r="K74" s="129" t="s">
        <v>18</v>
      </c>
      <c r="L74" s="130"/>
      <c r="M74" s="130"/>
      <c r="N74" s="130"/>
      <c r="O74" s="20"/>
      <c r="P74" s="20"/>
    </row>
    <row r="75" spans="2:16" ht="15.95" customHeight="1" x14ac:dyDescent="0.25">
      <c r="B75" s="31"/>
      <c r="C75" s="31"/>
      <c r="D75" s="31"/>
      <c r="E75" s="31"/>
      <c r="F75" s="110"/>
      <c r="G75" s="31"/>
      <c r="H75" s="126"/>
      <c r="I75" s="57">
        <f>ROUND($N$6*$H75/100,2)</f>
        <v>0</v>
      </c>
      <c r="K75" s="34"/>
      <c r="L75" s="32"/>
      <c r="M75" s="32"/>
      <c r="N75" s="33"/>
      <c r="O75" s="20">
        <f t="shared" si="0"/>
        <v>0</v>
      </c>
      <c r="P75" s="20">
        <f t="shared" si="1"/>
        <v>0</v>
      </c>
    </row>
    <row r="76" spans="2:16" ht="15.95" customHeight="1" x14ac:dyDescent="0.25">
      <c r="B76" s="31"/>
      <c r="C76" s="31"/>
      <c r="D76" s="31"/>
      <c r="E76" s="31"/>
      <c r="F76" s="110"/>
      <c r="G76" s="31"/>
      <c r="H76" s="126"/>
      <c r="I76" s="57">
        <f>ROUND($N$6*$H76/100,2)</f>
        <v>0</v>
      </c>
      <c r="K76" s="34"/>
      <c r="L76" s="32"/>
      <c r="M76" s="32"/>
      <c r="N76" s="33"/>
      <c r="O76" s="20">
        <f t="shared" ref="O76:O79" si="2">IF(LEFT(B76,1)="R",H76,0)</f>
        <v>0</v>
      </c>
      <c r="P76" s="20">
        <f t="shared" ref="P76:P79" si="3">IF(LEFT(G76,1)="R",H76,0)</f>
        <v>0</v>
      </c>
    </row>
    <row r="77" spans="2:16" ht="15.95" customHeight="1" x14ac:dyDescent="0.25">
      <c r="B77" s="31"/>
      <c r="C77" s="31"/>
      <c r="D77" s="31"/>
      <c r="E77" s="31"/>
      <c r="F77" s="110"/>
      <c r="G77" s="31"/>
      <c r="H77" s="126"/>
      <c r="I77" s="57">
        <f>ROUND($N$6*$H77/100,2)</f>
        <v>0</v>
      </c>
      <c r="K77" s="34"/>
      <c r="L77" s="32"/>
      <c r="M77" s="32"/>
      <c r="N77" s="33"/>
      <c r="O77" s="20">
        <f t="shared" si="2"/>
        <v>0</v>
      </c>
      <c r="P77" s="20">
        <f t="shared" si="3"/>
        <v>0</v>
      </c>
    </row>
    <row r="78" spans="2:16" ht="15.95" customHeight="1" x14ac:dyDescent="0.25">
      <c r="B78" s="31"/>
      <c r="C78" s="31"/>
      <c r="D78" s="31"/>
      <c r="E78" s="31"/>
      <c r="F78" s="110"/>
      <c r="G78" s="31"/>
      <c r="H78" s="126"/>
      <c r="I78" s="57">
        <f>ROUND($N$6*$H78/100,2)</f>
        <v>0</v>
      </c>
      <c r="K78" s="34"/>
      <c r="L78" s="32"/>
      <c r="M78" s="32"/>
      <c r="N78" s="33"/>
      <c r="O78" s="20">
        <f t="shared" si="2"/>
        <v>0</v>
      </c>
      <c r="P78" s="20">
        <f t="shared" si="3"/>
        <v>0</v>
      </c>
    </row>
    <row r="79" spans="2:16" ht="15.95" customHeight="1" x14ac:dyDescent="0.25">
      <c r="B79" s="31"/>
      <c r="C79" s="31"/>
      <c r="D79" s="31"/>
      <c r="E79" s="31"/>
      <c r="F79" s="110"/>
      <c r="G79" s="31"/>
      <c r="H79" s="126"/>
      <c r="I79" s="57">
        <f>ROUND($N$6*$H79/100,2)</f>
        <v>0</v>
      </c>
      <c r="K79" s="35"/>
      <c r="L79" s="36"/>
      <c r="M79" s="36"/>
      <c r="N79" s="37"/>
      <c r="O79" s="20">
        <f t="shared" si="2"/>
        <v>0</v>
      </c>
      <c r="P79" s="20">
        <f t="shared" si="3"/>
        <v>0</v>
      </c>
    </row>
    <row r="80" spans="2:16" ht="15.95" customHeight="1" x14ac:dyDescent="0.25">
      <c r="B80" s="59"/>
      <c r="C80" s="24"/>
      <c r="D80" s="24"/>
      <c r="E80" s="12"/>
      <c r="F80" s="12"/>
      <c r="G80" s="12"/>
      <c r="M80" s="12"/>
      <c r="N80" s="39"/>
    </row>
    <row r="81" spans="2:15" x14ac:dyDescent="0.25">
      <c r="B81" s="59"/>
      <c r="C81" s="24"/>
      <c r="D81" s="24"/>
      <c r="E81" s="24"/>
      <c r="F81" s="24"/>
      <c r="G81" s="24"/>
      <c r="H81" s="24"/>
      <c r="I81" s="60" t="s">
        <v>140</v>
      </c>
      <c r="J81" s="24"/>
      <c r="K81" s="60" t="s">
        <v>138</v>
      </c>
      <c r="L81" s="121">
        <f>ROUND(SUM(O11:O79)/100,2)</f>
        <v>2.92</v>
      </c>
      <c r="M81" s="60" t="s">
        <v>139</v>
      </c>
      <c r="N81" s="121">
        <f>ROUND(SUM(P11:P79)/100,2)</f>
        <v>1.08</v>
      </c>
      <c r="O81" s="24"/>
    </row>
  </sheetData>
  <sheetProtection selectLockedCells="1"/>
  <mergeCells count="11">
    <mergeCell ref="K34:N34"/>
    <mergeCell ref="G3:I3"/>
    <mergeCell ref="K3:M3"/>
    <mergeCell ref="K10:N10"/>
    <mergeCell ref="K18:N18"/>
    <mergeCell ref="K26:N26"/>
    <mergeCell ref="K42:N42"/>
    <mergeCell ref="K50:N50"/>
    <mergeCell ref="K58:N58"/>
    <mergeCell ref="K66:N66"/>
    <mergeCell ref="K74:N74"/>
  </mergeCells>
  <conditionalFormatting sqref="G3:I3">
    <cfRule type="expression" dxfId="515" priority="644">
      <formula>OR($G$3="SELECT SEMESTER", $G$3="")</formula>
    </cfRule>
  </conditionalFormatting>
  <conditionalFormatting sqref="K3">
    <cfRule type="expression" dxfId="514" priority="643">
      <formula>OR($K$3="SELECT CALENDAR YEAR", $K$3="")</formula>
    </cfRule>
  </conditionalFormatting>
  <conditionalFormatting sqref="C5">
    <cfRule type="expression" dxfId="513" priority="642">
      <formula>$C$5=""</formula>
    </cfRule>
  </conditionalFormatting>
  <conditionalFormatting sqref="G5">
    <cfRule type="expression" dxfId="512" priority="641">
      <formula>$G$5=""</formula>
    </cfRule>
  </conditionalFormatting>
  <conditionalFormatting sqref="L5">
    <cfRule type="expression" dxfId="511" priority="640">
      <formula>L5=""</formula>
    </cfRule>
  </conditionalFormatting>
  <conditionalFormatting sqref="C6">
    <cfRule type="expression" dxfId="510" priority="639">
      <formula>C6=""</formula>
    </cfRule>
  </conditionalFormatting>
  <conditionalFormatting sqref="N5">
    <cfRule type="expression" dxfId="509" priority="638">
      <formula>N5=""</formula>
    </cfRule>
  </conditionalFormatting>
  <conditionalFormatting sqref="K6">
    <cfRule type="expression" dxfId="508" priority="637">
      <formula>K6=""</formula>
    </cfRule>
  </conditionalFormatting>
  <conditionalFormatting sqref="I12">
    <cfRule type="expression" dxfId="507" priority="634">
      <formula>H12=""</formula>
    </cfRule>
  </conditionalFormatting>
  <conditionalFormatting sqref="I11">
    <cfRule type="expression" dxfId="506" priority="633">
      <formula>H11=""</formula>
    </cfRule>
  </conditionalFormatting>
  <conditionalFormatting sqref="C7">
    <cfRule type="expression" dxfId="505" priority="632">
      <formula>$C$7&lt;&gt;""</formula>
    </cfRule>
  </conditionalFormatting>
  <conditionalFormatting sqref="I13">
    <cfRule type="expression" dxfId="504" priority="623">
      <formula>H13=""</formula>
    </cfRule>
  </conditionalFormatting>
  <conditionalFormatting sqref="I14">
    <cfRule type="expression" dxfId="503" priority="622">
      <formula>H14=""</formula>
    </cfRule>
  </conditionalFormatting>
  <conditionalFormatting sqref="I15">
    <cfRule type="expression" dxfId="502" priority="621">
      <formula>H15=""</formula>
    </cfRule>
  </conditionalFormatting>
  <conditionalFormatting sqref="K9">
    <cfRule type="expression" dxfId="501" priority="581">
      <formula>H9=""</formula>
    </cfRule>
  </conditionalFormatting>
  <conditionalFormatting sqref="H27">
    <cfRule type="expression" dxfId="500" priority="528" stopIfTrue="1">
      <formula>H27&lt;&gt;""</formula>
    </cfRule>
    <cfRule type="expression" dxfId="499" priority="529" stopIfTrue="1">
      <formula>$B27&lt;&gt;""</formula>
    </cfRule>
  </conditionalFormatting>
  <conditionalFormatting sqref="C27">
    <cfRule type="expression" dxfId="498" priority="527">
      <formula>C27&lt;&gt;""</formula>
    </cfRule>
    <cfRule type="expression" dxfId="497" priority="530">
      <formula>$B27&lt;&gt;""</formula>
    </cfRule>
  </conditionalFormatting>
  <conditionalFormatting sqref="H28">
    <cfRule type="expression" dxfId="496" priority="522">
      <formula>H28&lt;&gt;""</formula>
    </cfRule>
    <cfRule type="expression" dxfId="495" priority="523">
      <formula>$B28&lt;&gt;""</formula>
    </cfRule>
  </conditionalFormatting>
  <conditionalFormatting sqref="G28">
    <cfRule type="expression" dxfId="494" priority="519">
      <formula>G28&lt;&gt;""</formula>
    </cfRule>
    <cfRule type="expression" dxfId="493" priority="521">
      <formula>OR(E28="IDR2",E28="IDR9")</formula>
    </cfRule>
  </conditionalFormatting>
  <conditionalFormatting sqref="C28">
    <cfRule type="expression" dxfId="492" priority="520" stopIfTrue="1">
      <formula>C28&lt;&gt;""</formula>
    </cfRule>
    <cfRule type="expression" dxfId="491" priority="524" stopIfTrue="1">
      <formula>$B28&lt;&gt;""</formula>
    </cfRule>
  </conditionalFormatting>
  <conditionalFormatting sqref="H29">
    <cfRule type="expression" dxfId="490" priority="517" stopIfTrue="1">
      <formula>H29&lt;&gt;""</formula>
    </cfRule>
    <cfRule type="expression" dxfId="489" priority="518" stopIfTrue="1">
      <formula>$B29&lt;&gt;""</formula>
    </cfRule>
  </conditionalFormatting>
  <conditionalFormatting sqref="G29">
    <cfRule type="expression" dxfId="488" priority="515">
      <formula>G29&lt;&gt;""</formula>
    </cfRule>
    <cfRule type="expression" dxfId="487" priority="516">
      <formula>OR(E29="IDR2",E29="IDR9")</formula>
    </cfRule>
  </conditionalFormatting>
  <conditionalFormatting sqref="D28">
    <cfRule type="expression" dxfId="486" priority="513" stopIfTrue="1">
      <formula>D28&lt;&gt;""</formula>
    </cfRule>
    <cfRule type="expression" dxfId="485" priority="514" stopIfTrue="1">
      <formula>$B28&lt;&gt;""</formula>
    </cfRule>
  </conditionalFormatting>
  <conditionalFormatting sqref="E28">
    <cfRule type="expression" dxfId="484" priority="511" stopIfTrue="1">
      <formula>E28&lt;&gt;""</formula>
    </cfRule>
    <cfRule type="expression" dxfId="483" priority="512" stopIfTrue="1">
      <formula>$B28&lt;&gt;""</formula>
    </cfRule>
  </conditionalFormatting>
  <conditionalFormatting sqref="G27">
    <cfRule type="expression" dxfId="482" priority="509">
      <formula>G28&lt;&gt;""</formula>
    </cfRule>
    <cfRule type="expression" dxfId="481" priority="510">
      <formula>OR(E27="IDR2",E27="IDR9")</formula>
    </cfRule>
  </conditionalFormatting>
  <conditionalFormatting sqref="D27">
    <cfRule type="expression" dxfId="480" priority="525">
      <formula>D27&lt;&gt;""</formula>
    </cfRule>
    <cfRule type="expression" dxfId="479" priority="526">
      <formula>$B27&lt;&gt;""</formula>
    </cfRule>
  </conditionalFormatting>
  <conditionalFormatting sqref="E27">
    <cfRule type="expression" dxfId="478" priority="507" stopIfTrue="1">
      <formula>E27&lt;&gt;""</formula>
    </cfRule>
    <cfRule type="expression" dxfId="477" priority="508" stopIfTrue="1">
      <formula>$B27&lt;&gt;""</formula>
    </cfRule>
  </conditionalFormatting>
  <conditionalFormatting sqref="C29">
    <cfRule type="expression" dxfId="476" priority="505" stopIfTrue="1">
      <formula>C29&lt;&gt;""</formula>
    </cfRule>
    <cfRule type="expression" dxfId="475" priority="506" stopIfTrue="1">
      <formula>B29&lt;&gt;""</formula>
    </cfRule>
  </conditionalFormatting>
  <conditionalFormatting sqref="D29">
    <cfRule type="expression" dxfId="474" priority="503" stopIfTrue="1">
      <formula>D29&lt;&gt;""</formula>
    </cfRule>
    <cfRule type="expression" dxfId="473" priority="504" stopIfTrue="1">
      <formula>$B29&lt;&gt;""</formula>
    </cfRule>
  </conditionalFormatting>
  <conditionalFormatting sqref="E29">
    <cfRule type="expression" dxfId="472" priority="501" stopIfTrue="1">
      <formula>E29&lt;&gt;""</formula>
    </cfRule>
    <cfRule type="expression" dxfId="471" priority="502" stopIfTrue="1">
      <formula>$B29&lt;&gt;""</formula>
    </cfRule>
  </conditionalFormatting>
  <conditionalFormatting sqref="H30">
    <cfRule type="expression" dxfId="470" priority="499" stopIfTrue="1">
      <formula>H30&lt;&gt;""</formula>
    </cfRule>
    <cfRule type="expression" dxfId="469" priority="500" stopIfTrue="1">
      <formula>$B30&lt;&gt;""</formula>
    </cfRule>
  </conditionalFormatting>
  <conditionalFormatting sqref="G30">
    <cfRule type="expression" dxfId="468" priority="497">
      <formula>G30&lt;&gt;""</formula>
    </cfRule>
    <cfRule type="expression" dxfId="467" priority="498">
      <formula>OR(E30="IDR2",E30="IDR9")</formula>
    </cfRule>
  </conditionalFormatting>
  <conditionalFormatting sqref="C30">
    <cfRule type="expression" dxfId="466" priority="495" stopIfTrue="1">
      <formula>C30&lt;&gt;""</formula>
    </cfRule>
    <cfRule type="expression" dxfId="465" priority="496" stopIfTrue="1">
      <formula>B30&lt;&gt;""</formula>
    </cfRule>
  </conditionalFormatting>
  <conditionalFormatting sqref="D30">
    <cfRule type="expression" dxfId="464" priority="493" stopIfTrue="1">
      <formula>D30&lt;&gt;""</formula>
    </cfRule>
    <cfRule type="expression" dxfId="463" priority="494" stopIfTrue="1">
      <formula>$B30&lt;&gt;""</formula>
    </cfRule>
  </conditionalFormatting>
  <conditionalFormatting sqref="E30">
    <cfRule type="expression" dxfId="462" priority="491" stopIfTrue="1">
      <formula>E30&lt;&gt;""</formula>
    </cfRule>
    <cfRule type="expression" dxfId="461" priority="492" stopIfTrue="1">
      <formula>$B30&lt;&gt;""</formula>
    </cfRule>
  </conditionalFormatting>
  <conditionalFormatting sqref="H31">
    <cfRule type="expression" dxfId="460" priority="489" stopIfTrue="1">
      <formula>H31&lt;&gt;""</formula>
    </cfRule>
    <cfRule type="expression" dxfId="459" priority="490" stopIfTrue="1">
      <formula>$B31&lt;&gt;""</formula>
    </cfRule>
  </conditionalFormatting>
  <conditionalFormatting sqref="G31">
    <cfRule type="expression" dxfId="458" priority="487">
      <formula>G31&lt;&gt;""</formula>
    </cfRule>
    <cfRule type="expression" dxfId="457" priority="488">
      <formula>OR(E31="IDR2",E31="IDR9")</formula>
    </cfRule>
  </conditionalFormatting>
  <conditionalFormatting sqref="C31">
    <cfRule type="expression" dxfId="456" priority="485" stopIfTrue="1">
      <formula>C31&lt;&gt;""</formula>
    </cfRule>
    <cfRule type="expression" dxfId="455" priority="486" stopIfTrue="1">
      <formula>B31&lt;&gt;""</formula>
    </cfRule>
  </conditionalFormatting>
  <conditionalFormatting sqref="D31">
    <cfRule type="expression" dxfId="454" priority="483" stopIfTrue="1">
      <formula>D31&lt;&gt;""</formula>
    </cfRule>
    <cfRule type="expression" dxfId="453" priority="484" stopIfTrue="1">
      <formula>$B31&lt;&gt;""</formula>
    </cfRule>
  </conditionalFormatting>
  <conditionalFormatting sqref="E31">
    <cfRule type="expression" dxfId="452" priority="481" stopIfTrue="1">
      <formula>E31&lt;&gt;""</formula>
    </cfRule>
    <cfRule type="expression" dxfId="451" priority="482" stopIfTrue="1">
      <formula>$B31&lt;&gt;""</formula>
    </cfRule>
  </conditionalFormatting>
  <conditionalFormatting sqref="H36">
    <cfRule type="expression" dxfId="450" priority="472">
      <formula>H36&lt;&gt;""</formula>
    </cfRule>
    <cfRule type="expression" dxfId="449" priority="473">
      <formula>$B36&lt;&gt;""</formula>
    </cfRule>
  </conditionalFormatting>
  <conditionalFormatting sqref="G36">
    <cfRule type="expression" dxfId="448" priority="469">
      <formula>G36&lt;&gt;""</formula>
    </cfRule>
    <cfRule type="expression" dxfId="447" priority="471">
      <formula>OR(E36="IDR2",E36="IDR9")</formula>
    </cfRule>
  </conditionalFormatting>
  <conditionalFormatting sqref="C36">
    <cfRule type="expression" dxfId="446" priority="470" stopIfTrue="1">
      <formula>C36&lt;&gt;""</formula>
    </cfRule>
    <cfRule type="expression" dxfId="445" priority="474" stopIfTrue="1">
      <formula>$B36&lt;&gt;""</formula>
    </cfRule>
  </conditionalFormatting>
  <conditionalFormatting sqref="H37">
    <cfRule type="expression" dxfId="444" priority="467" stopIfTrue="1">
      <formula>H37&lt;&gt;""</formula>
    </cfRule>
    <cfRule type="expression" dxfId="443" priority="468" stopIfTrue="1">
      <formula>$B37&lt;&gt;""</formula>
    </cfRule>
  </conditionalFormatting>
  <conditionalFormatting sqref="G37">
    <cfRule type="expression" dxfId="442" priority="465">
      <formula>G37&lt;&gt;""</formula>
    </cfRule>
    <cfRule type="expression" dxfId="441" priority="466">
      <formula>OR(E37="IDR2",E37="IDR9")</formula>
    </cfRule>
  </conditionalFormatting>
  <conditionalFormatting sqref="D36">
    <cfRule type="expression" dxfId="440" priority="463" stopIfTrue="1">
      <formula>D36&lt;&gt;""</formula>
    </cfRule>
    <cfRule type="expression" dxfId="439" priority="464" stopIfTrue="1">
      <formula>$B36&lt;&gt;""</formula>
    </cfRule>
  </conditionalFormatting>
  <conditionalFormatting sqref="E36">
    <cfRule type="expression" dxfId="438" priority="461" stopIfTrue="1">
      <formula>E36&lt;&gt;""</formula>
    </cfRule>
    <cfRule type="expression" dxfId="437" priority="462" stopIfTrue="1">
      <formula>$B36&lt;&gt;""</formula>
    </cfRule>
  </conditionalFormatting>
  <conditionalFormatting sqref="C37">
    <cfRule type="expression" dxfId="436" priority="455" stopIfTrue="1">
      <formula>C37&lt;&gt;""</formula>
    </cfRule>
    <cfRule type="expression" dxfId="435" priority="456" stopIfTrue="1">
      <formula>B37&lt;&gt;""</formula>
    </cfRule>
  </conditionalFormatting>
  <conditionalFormatting sqref="D37">
    <cfRule type="expression" dxfId="434" priority="453" stopIfTrue="1">
      <formula>D37&lt;&gt;""</formula>
    </cfRule>
    <cfRule type="expression" dxfId="433" priority="454" stopIfTrue="1">
      <formula>$B37&lt;&gt;""</formula>
    </cfRule>
  </conditionalFormatting>
  <conditionalFormatting sqref="E37">
    <cfRule type="expression" dxfId="432" priority="451" stopIfTrue="1">
      <formula>E37&lt;&gt;""</formula>
    </cfRule>
    <cfRule type="expression" dxfId="431" priority="452" stopIfTrue="1">
      <formula>$B37&lt;&gt;""</formula>
    </cfRule>
  </conditionalFormatting>
  <conditionalFormatting sqref="H38">
    <cfRule type="expression" dxfId="430" priority="449" stopIfTrue="1">
      <formula>H38&lt;&gt;""</formula>
    </cfRule>
    <cfRule type="expression" dxfId="429" priority="450" stopIfTrue="1">
      <formula>$B38&lt;&gt;""</formula>
    </cfRule>
  </conditionalFormatting>
  <conditionalFormatting sqref="G38">
    <cfRule type="expression" dxfId="428" priority="447">
      <formula>G38&lt;&gt;""</formula>
    </cfRule>
    <cfRule type="expression" dxfId="427" priority="448">
      <formula>OR(E38="IDR2",E38="IDR9")</formula>
    </cfRule>
  </conditionalFormatting>
  <conditionalFormatting sqref="C38">
    <cfRule type="expression" dxfId="426" priority="445" stopIfTrue="1">
      <formula>C38&lt;&gt;""</formula>
    </cfRule>
    <cfRule type="expression" dxfId="425" priority="446" stopIfTrue="1">
      <formula>B38&lt;&gt;""</formula>
    </cfRule>
  </conditionalFormatting>
  <conditionalFormatting sqref="D38">
    <cfRule type="expression" dxfId="424" priority="443" stopIfTrue="1">
      <formula>D38&lt;&gt;""</formula>
    </cfRule>
    <cfRule type="expression" dxfId="423" priority="444" stopIfTrue="1">
      <formula>$B38&lt;&gt;""</formula>
    </cfRule>
  </conditionalFormatting>
  <conditionalFormatting sqref="E38">
    <cfRule type="expression" dxfId="422" priority="441" stopIfTrue="1">
      <formula>E38&lt;&gt;""</formula>
    </cfRule>
    <cfRule type="expression" dxfId="421" priority="442" stopIfTrue="1">
      <formula>$B38&lt;&gt;""</formula>
    </cfRule>
  </conditionalFormatting>
  <conditionalFormatting sqref="H39">
    <cfRule type="expression" dxfId="420" priority="439" stopIfTrue="1">
      <formula>H39&lt;&gt;""</formula>
    </cfRule>
    <cfRule type="expression" dxfId="419" priority="440" stopIfTrue="1">
      <formula>$B39&lt;&gt;""</formula>
    </cfRule>
  </conditionalFormatting>
  <conditionalFormatting sqref="G39">
    <cfRule type="expression" dxfId="418" priority="437">
      <formula>G39&lt;&gt;""</formula>
    </cfRule>
    <cfRule type="expression" dxfId="417" priority="438">
      <formula>OR(E39="IDR2",E39="IDR9")</formula>
    </cfRule>
  </conditionalFormatting>
  <conditionalFormatting sqref="C39">
    <cfRule type="expression" dxfId="416" priority="435" stopIfTrue="1">
      <formula>C39&lt;&gt;""</formula>
    </cfRule>
    <cfRule type="expression" dxfId="415" priority="436" stopIfTrue="1">
      <formula>B39&lt;&gt;""</formula>
    </cfRule>
  </conditionalFormatting>
  <conditionalFormatting sqref="D39">
    <cfRule type="expression" dxfId="414" priority="433" stopIfTrue="1">
      <formula>D39&lt;&gt;""</formula>
    </cfRule>
    <cfRule type="expression" dxfId="413" priority="434" stopIfTrue="1">
      <formula>$B39&lt;&gt;""</formula>
    </cfRule>
  </conditionalFormatting>
  <conditionalFormatting sqref="E39">
    <cfRule type="expression" dxfId="412" priority="431" stopIfTrue="1">
      <formula>E39&lt;&gt;""</formula>
    </cfRule>
    <cfRule type="expression" dxfId="411" priority="432" stopIfTrue="1">
      <formula>$B39&lt;&gt;""</formula>
    </cfRule>
  </conditionalFormatting>
  <conditionalFormatting sqref="H45">
    <cfRule type="expression" dxfId="410" priority="417" stopIfTrue="1">
      <formula>H45&lt;&gt;""</formula>
    </cfRule>
    <cfRule type="expression" dxfId="409" priority="418" stopIfTrue="1">
      <formula>$B45&lt;&gt;""</formula>
    </cfRule>
  </conditionalFormatting>
  <conditionalFormatting sqref="G45">
    <cfRule type="expression" dxfId="408" priority="415">
      <formula>G45&lt;&gt;""</formula>
    </cfRule>
    <cfRule type="expression" dxfId="407" priority="416">
      <formula>OR(E45="IDR2",E45="IDR9")</formula>
    </cfRule>
  </conditionalFormatting>
  <conditionalFormatting sqref="C45">
    <cfRule type="expression" dxfId="406" priority="405" stopIfTrue="1">
      <formula>C45&lt;&gt;""</formula>
    </cfRule>
    <cfRule type="expression" dxfId="405" priority="406" stopIfTrue="1">
      <formula>B45&lt;&gt;""</formula>
    </cfRule>
  </conditionalFormatting>
  <conditionalFormatting sqref="D45">
    <cfRule type="expression" dxfId="404" priority="403" stopIfTrue="1">
      <formula>D45&lt;&gt;""</formula>
    </cfRule>
    <cfRule type="expression" dxfId="403" priority="404" stopIfTrue="1">
      <formula>$B45&lt;&gt;""</formula>
    </cfRule>
  </conditionalFormatting>
  <conditionalFormatting sqref="E45">
    <cfRule type="expression" dxfId="402" priority="401" stopIfTrue="1">
      <formula>E45&lt;&gt;""</formula>
    </cfRule>
    <cfRule type="expression" dxfId="401" priority="402" stopIfTrue="1">
      <formula>$B45&lt;&gt;""</formula>
    </cfRule>
  </conditionalFormatting>
  <conditionalFormatting sqref="H46">
    <cfRule type="expression" dxfId="400" priority="399" stopIfTrue="1">
      <formula>H46&lt;&gt;""</formula>
    </cfRule>
    <cfRule type="expression" dxfId="399" priority="400" stopIfTrue="1">
      <formula>$B46&lt;&gt;""</formula>
    </cfRule>
  </conditionalFormatting>
  <conditionalFormatting sqref="G46">
    <cfRule type="expression" dxfId="398" priority="397">
      <formula>G46&lt;&gt;""</formula>
    </cfRule>
    <cfRule type="expression" dxfId="397" priority="398">
      <formula>OR(E46="IDR2",E46="IDR9")</formula>
    </cfRule>
  </conditionalFormatting>
  <conditionalFormatting sqref="C46">
    <cfRule type="expression" dxfId="396" priority="395" stopIfTrue="1">
      <formula>C46&lt;&gt;""</formula>
    </cfRule>
    <cfRule type="expression" dxfId="395" priority="396" stopIfTrue="1">
      <formula>B46&lt;&gt;""</formula>
    </cfRule>
  </conditionalFormatting>
  <conditionalFormatting sqref="D46">
    <cfRule type="expression" dxfId="394" priority="393" stopIfTrue="1">
      <formula>D46&lt;&gt;""</formula>
    </cfRule>
    <cfRule type="expression" dxfId="393" priority="394" stopIfTrue="1">
      <formula>$B46&lt;&gt;""</formula>
    </cfRule>
  </conditionalFormatting>
  <conditionalFormatting sqref="E46">
    <cfRule type="expression" dxfId="392" priority="391" stopIfTrue="1">
      <formula>E46&lt;&gt;""</formula>
    </cfRule>
    <cfRule type="expression" dxfId="391" priority="392" stopIfTrue="1">
      <formula>$B46&lt;&gt;""</formula>
    </cfRule>
  </conditionalFormatting>
  <conditionalFormatting sqref="H47">
    <cfRule type="expression" dxfId="390" priority="389" stopIfTrue="1">
      <formula>H47&lt;&gt;""</formula>
    </cfRule>
    <cfRule type="expression" dxfId="389" priority="390" stopIfTrue="1">
      <formula>$B47&lt;&gt;""</formula>
    </cfRule>
  </conditionalFormatting>
  <conditionalFormatting sqref="G47">
    <cfRule type="expression" dxfId="388" priority="387">
      <formula>G47&lt;&gt;""</formula>
    </cfRule>
    <cfRule type="expression" dxfId="387" priority="388">
      <formula>OR(E47="IDR2",E47="IDR9")</formula>
    </cfRule>
  </conditionalFormatting>
  <conditionalFormatting sqref="C47">
    <cfRule type="expression" dxfId="386" priority="385" stopIfTrue="1">
      <formula>C47&lt;&gt;""</formula>
    </cfRule>
    <cfRule type="expression" dxfId="385" priority="386" stopIfTrue="1">
      <formula>B47&lt;&gt;""</formula>
    </cfRule>
  </conditionalFormatting>
  <conditionalFormatting sqref="D47">
    <cfRule type="expression" dxfId="384" priority="383" stopIfTrue="1">
      <formula>D47&lt;&gt;""</formula>
    </cfRule>
    <cfRule type="expression" dxfId="383" priority="384" stopIfTrue="1">
      <formula>$B47&lt;&gt;""</formula>
    </cfRule>
  </conditionalFormatting>
  <conditionalFormatting sqref="E47">
    <cfRule type="expression" dxfId="382" priority="381" stopIfTrue="1">
      <formula>E47&lt;&gt;""</formula>
    </cfRule>
    <cfRule type="expression" dxfId="381" priority="382" stopIfTrue="1">
      <formula>$B47&lt;&gt;""</formula>
    </cfRule>
  </conditionalFormatting>
  <conditionalFormatting sqref="H51">
    <cfRule type="expression" dxfId="380" priority="378" stopIfTrue="1">
      <formula>H51&lt;&gt;""</formula>
    </cfRule>
    <cfRule type="expression" dxfId="379" priority="379" stopIfTrue="1">
      <formula>$B51&lt;&gt;""</formula>
    </cfRule>
  </conditionalFormatting>
  <conditionalFormatting sqref="C51">
    <cfRule type="expression" dxfId="378" priority="377">
      <formula>C51&lt;&gt;""</formula>
    </cfRule>
    <cfRule type="expression" dxfId="377" priority="380">
      <formula>$B51&lt;&gt;""</formula>
    </cfRule>
  </conditionalFormatting>
  <conditionalFormatting sqref="H52">
    <cfRule type="expression" dxfId="376" priority="372">
      <formula>H52&lt;&gt;""</formula>
    </cfRule>
    <cfRule type="expression" dxfId="375" priority="373">
      <formula>$B52&lt;&gt;""</formula>
    </cfRule>
  </conditionalFormatting>
  <conditionalFormatting sqref="G52">
    <cfRule type="expression" dxfId="374" priority="369">
      <formula>G52&lt;&gt;""</formula>
    </cfRule>
    <cfRule type="expression" dxfId="373" priority="371">
      <formula>OR(E52="IDR2",E52="IDR9")</formula>
    </cfRule>
  </conditionalFormatting>
  <conditionalFormatting sqref="C52">
    <cfRule type="expression" dxfId="372" priority="370" stopIfTrue="1">
      <formula>C52&lt;&gt;""</formula>
    </cfRule>
    <cfRule type="expression" dxfId="371" priority="374" stopIfTrue="1">
      <formula>$B52&lt;&gt;""</formula>
    </cfRule>
  </conditionalFormatting>
  <conditionalFormatting sqref="H53">
    <cfRule type="expression" dxfId="370" priority="367" stopIfTrue="1">
      <formula>H53&lt;&gt;""</formula>
    </cfRule>
    <cfRule type="expression" dxfId="369" priority="368" stopIfTrue="1">
      <formula>$B53&lt;&gt;""</formula>
    </cfRule>
  </conditionalFormatting>
  <conditionalFormatting sqref="G53">
    <cfRule type="expression" dxfId="368" priority="365">
      <formula>G53&lt;&gt;""</formula>
    </cfRule>
    <cfRule type="expression" dxfId="367" priority="366">
      <formula>OR(E53="IDR2",E53="IDR9")</formula>
    </cfRule>
  </conditionalFormatting>
  <conditionalFormatting sqref="D52">
    <cfRule type="expression" dxfId="366" priority="363" stopIfTrue="1">
      <formula>D52&lt;&gt;""</formula>
    </cfRule>
    <cfRule type="expression" dxfId="365" priority="364" stopIfTrue="1">
      <formula>$B52&lt;&gt;""</formula>
    </cfRule>
  </conditionalFormatting>
  <conditionalFormatting sqref="E52">
    <cfRule type="expression" dxfId="364" priority="361" stopIfTrue="1">
      <formula>E52&lt;&gt;""</formula>
    </cfRule>
    <cfRule type="expression" dxfId="363" priority="362" stopIfTrue="1">
      <formula>$B52&lt;&gt;""</formula>
    </cfRule>
  </conditionalFormatting>
  <conditionalFormatting sqref="G51">
    <cfRule type="expression" dxfId="362" priority="359">
      <formula>G52&lt;&gt;""</formula>
    </cfRule>
    <cfRule type="expression" dxfId="361" priority="360">
      <formula>OR(E51="IDR2",E51="IDR9")</formula>
    </cfRule>
  </conditionalFormatting>
  <conditionalFormatting sqref="D51">
    <cfRule type="expression" dxfId="360" priority="375">
      <formula>D51&lt;&gt;""</formula>
    </cfRule>
    <cfRule type="expression" dxfId="359" priority="376">
      <formula>$B51&lt;&gt;""</formula>
    </cfRule>
  </conditionalFormatting>
  <conditionalFormatting sqref="E51">
    <cfRule type="expression" dxfId="358" priority="357" stopIfTrue="1">
      <formula>E51&lt;&gt;""</formula>
    </cfRule>
    <cfRule type="expression" dxfId="357" priority="358" stopIfTrue="1">
      <formula>$B51&lt;&gt;""</formula>
    </cfRule>
  </conditionalFormatting>
  <conditionalFormatting sqref="C53">
    <cfRule type="expression" dxfId="356" priority="355" stopIfTrue="1">
      <formula>C53&lt;&gt;""</formula>
    </cfRule>
    <cfRule type="expression" dxfId="355" priority="356" stopIfTrue="1">
      <formula>B53&lt;&gt;""</formula>
    </cfRule>
  </conditionalFormatting>
  <conditionalFormatting sqref="D53">
    <cfRule type="expression" dxfId="354" priority="353" stopIfTrue="1">
      <formula>D53&lt;&gt;""</formula>
    </cfRule>
    <cfRule type="expression" dxfId="353" priority="354" stopIfTrue="1">
      <formula>$B53&lt;&gt;""</formula>
    </cfRule>
  </conditionalFormatting>
  <conditionalFormatting sqref="E53">
    <cfRule type="expression" dxfId="352" priority="351" stopIfTrue="1">
      <formula>E53&lt;&gt;""</formula>
    </cfRule>
    <cfRule type="expression" dxfId="351" priority="352" stopIfTrue="1">
      <formula>$B53&lt;&gt;""</formula>
    </cfRule>
  </conditionalFormatting>
  <conditionalFormatting sqref="H54">
    <cfRule type="expression" dxfId="350" priority="349" stopIfTrue="1">
      <formula>H54&lt;&gt;""</formula>
    </cfRule>
    <cfRule type="expression" dxfId="349" priority="350" stopIfTrue="1">
      <formula>$B54&lt;&gt;""</formula>
    </cfRule>
  </conditionalFormatting>
  <conditionalFormatting sqref="G54">
    <cfRule type="expression" dxfId="348" priority="347">
      <formula>G54&lt;&gt;""</formula>
    </cfRule>
    <cfRule type="expression" dxfId="347" priority="348">
      <formula>OR(E54="IDR2",E54="IDR9")</formula>
    </cfRule>
  </conditionalFormatting>
  <conditionalFormatting sqref="C54">
    <cfRule type="expression" dxfId="346" priority="345" stopIfTrue="1">
      <formula>C54&lt;&gt;""</formula>
    </cfRule>
    <cfRule type="expression" dxfId="345" priority="346" stopIfTrue="1">
      <formula>B54&lt;&gt;""</formula>
    </cfRule>
  </conditionalFormatting>
  <conditionalFormatting sqref="D54">
    <cfRule type="expression" dxfId="344" priority="343" stopIfTrue="1">
      <formula>D54&lt;&gt;""</formula>
    </cfRule>
    <cfRule type="expression" dxfId="343" priority="344" stopIfTrue="1">
      <formula>$B54&lt;&gt;""</formula>
    </cfRule>
  </conditionalFormatting>
  <conditionalFormatting sqref="E54">
    <cfRule type="expression" dxfId="342" priority="341" stopIfTrue="1">
      <formula>E54&lt;&gt;""</formula>
    </cfRule>
    <cfRule type="expression" dxfId="341" priority="342" stopIfTrue="1">
      <formula>$B54&lt;&gt;""</formula>
    </cfRule>
  </conditionalFormatting>
  <conditionalFormatting sqref="H55">
    <cfRule type="expression" dxfId="340" priority="339" stopIfTrue="1">
      <formula>H55&lt;&gt;""</formula>
    </cfRule>
    <cfRule type="expression" dxfId="339" priority="340" stopIfTrue="1">
      <formula>$B55&lt;&gt;""</formula>
    </cfRule>
  </conditionalFormatting>
  <conditionalFormatting sqref="G55">
    <cfRule type="expression" dxfId="338" priority="337">
      <formula>G55&lt;&gt;""</formula>
    </cfRule>
    <cfRule type="expression" dxfId="337" priority="338">
      <formula>OR(E55="IDR2",E55="IDR9")</formula>
    </cfRule>
  </conditionalFormatting>
  <conditionalFormatting sqref="C55">
    <cfRule type="expression" dxfId="336" priority="335" stopIfTrue="1">
      <formula>C55&lt;&gt;""</formula>
    </cfRule>
    <cfRule type="expression" dxfId="335" priority="336" stopIfTrue="1">
      <formula>B55&lt;&gt;""</formula>
    </cfRule>
  </conditionalFormatting>
  <conditionalFormatting sqref="D55">
    <cfRule type="expression" dxfId="334" priority="333" stopIfTrue="1">
      <formula>D55&lt;&gt;""</formula>
    </cfRule>
    <cfRule type="expression" dxfId="333" priority="334" stopIfTrue="1">
      <formula>$B55&lt;&gt;""</formula>
    </cfRule>
  </conditionalFormatting>
  <conditionalFormatting sqref="E55">
    <cfRule type="expression" dxfId="332" priority="331" stopIfTrue="1">
      <formula>E55&lt;&gt;""</formula>
    </cfRule>
    <cfRule type="expression" dxfId="331" priority="332" stopIfTrue="1">
      <formula>$B55&lt;&gt;""</formula>
    </cfRule>
  </conditionalFormatting>
  <conditionalFormatting sqref="H59">
    <cfRule type="expression" dxfId="330" priority="328" stopIfTrue="1">
      <formula>H59&lt;&gt;""</formula>
    </cfRule>
    <cfRule type="expression" dxfId="329" priority="329" stopIfTrue="1">
      <formula>$B59&lt;&gt;""</formula>
    </cfRule>
  </conditionalFormatting>
  <conditionalFormatting sqref="C59">
    <cfRule type="expression" dxfId="328" priority="327">
      <formula>C59&lt;&gt;""</formula>
    </cfRule>
    <cfRule type="expression" dxfId="327" priority="330">
      <formula>$B59&lt;&gt;""</formula>
    </cfRule>
  </conditionalFormatting>
  <conditionalFormatting sqref="H60">
    <cfRule type="expression" dxfId="326" priority="322">
      <formula>H60&lt;&gt;""</formula>
    </cfRule>
    <cfRule type="expression" dxfId="325" priority="323">
      <formula>$B60&lt;&gt;""</formula>
    </cfRule>
  </conditionalFormatting>
  <conditionalFormatting sqref="G60">
    <cfRule type="expression" dxfId="324" priority="319">
      <formula>G60&lt;&gt;""</formula>
    </cfRule>
    <cfRule type="expression" dxfId="323" priority="321">
      <formula>OR(E60="IDR2",E60="IDR9")</formula>
    </cfRule>
  </conditionalFormatting>
  <conditionalFormatting sqref="C60">
    <cfRule type="expression" dxfId="322" priority="320" stopIfTrue="1">
      <formula>C60&lt;&gt;""</formula>
    </cfRule>
    <cfRule type="expression" dxfId="321" priority="324" stopIfTrue="1">
      <formula>$B60&lt;&gt;""</formula>
    </cfRule>
  </conditionalFormatting>
  <conditionalFormatting sqref="H61">
    <cfRule type="expression" dxfId="320" priority="317" stopIfTrue="1">
      <formula>H61&lt;&gt;""</formula>
    </cfRule>
    <cfRule type="expression" dxfId="319" priority="318" stopIfTrue="1">
      <formula>$B61&lt;&gt;""</formula>
    </cfRule>
  </conditionalFormatting>
  <conditionalFormatting sqref="G61">
    <cfRule type="expression" dxfId="318" priority="315">
      <formula>G61&lt;&gt;""</formula>
    </cfRule>
    <cfRule type="expression" dxfId="317" priority="316">
      <formula>OR(E61="IDR2",E61="IDR9")</formula>
    </cfRule>
  </conditionalFormatting>
  <conditionalFormatting sqref="D60">
    <cfRule type="expression" dxfId="316" priority="313" stopIfTrue="1">
      <formula>D60&lt;&gt;""</formula>
    </cfRule>
    <cfRule type="expression" dxfId="315" priority="314" stopIfTrue="1">
      <formula>$B60&lt;&gt;""</formula>
    </cfRule>
  </conditionalFormatting>
  <conditionalFormatting sqref="E60">
    <cfRule type="expression" dxfId="314" priority="311" stopIfTrue="1">
      <formula>E60&lt;&gt;""</formula>
    </cfRule>
    <cfRule type="expression" dxfId="313" priority="312" stopIfTrue="1">
      <formula>$B60&lt;&gt;""</formula>
    </cfRule>
  </conditionalFormatting>
  <conditionalFormatting sqref="G59">
    <cfRule type="expression" dxfId="312" priority="309">
      <formula>G60&lt;&gt;""</formula>
    </cfRule>
    <cfRule type="expression" dxfId="311" priority="310">
      <formula>OR(E59="IDR2",E59="IDR9")</formula>
    </cfRule>
  </conditionalFormatting>
  <conditionalFormatting sqref="D59">
    <cfRule type="expression" dxfId="310" priority="325">
      <formula>D59&lt;&gt;""</formula>
    </cfRule>
    <cfRule type="expression" dxfId="309" priority="326">
      <formula>$B59&lt;&gt;""</formula>
    </cfRule>
  </conditionalFormatting>
  <conditionalFormatting sqref="E59">
    <cfRule type="expression" dxfId="308" priority="307" stopIfTrue="1">
      <formula>E59&lt;&gt;""</formula>
    </cfRule>
    <cfRule type="expression" dxfId="307" priority="308" stopIfTrue="1">
      <formula>$B59&lt;&gt;""</formula>
    </cfRule>
  </conditionalFormatting>
  <conditionalFormatting sqref="C61">
    <cfRule type="expression" dxfId="306" priority="305" stopIfTrue="1">
      <formula>C61&lt;&gt;""</formula>
    </cfRule>
    <cfRule type="expression" dxfId="305" priority="306" stopIfTrue="1">
      <formula>B61&lt;&gt;""</formula>
    </cfRule>
  </conditionalFormatting>
  <conditionalFormatting sqref="D61">
    <cfRule type="expression" dxfId="304" priority="303" stopIfTrue="1">
      <formula>D61&lt;&gt;""</formula>
    </cfRule>
    <cfRule type="expression" dxfId="303" priority="304" stopIfTrue="1">
      <formula>$B61&lt;&gt;""</formula>
    </cfRule>
  </conditionalFormatting>
  <conditionalFormatting sqref="E61">
    <cfRule type="expression" dxfId="302" priority="301" stopIfTrue="1">
      <formula>E61&lt;&gt;""</formula>
    </cfRule>
    <cfRule type="expression" dxfId="301" priority="302" stopIfTrue="1">
      <formula>$B61&lt;&gt;""</formula>
    </cfRule>
  </conditionalFormatting>
  <conditionalFormatting sqref="H62">
    <cfRule type="expression" dxfId="300" priority="299" stopIfTrue="1">
      <formula>H62&lt;&gt;""</formula>
    </cfRule>
    <cfRule type="expression" dxfId="299" priority="300" stopIfTrue="1">
      <formula>$B62&lt;&gt;""</formula>
    </cfRule>
  </conditionalFormatting>
  <conditionalFormatting sqref="G62">
    <cfRule type="expression" dxfId="298" priority="297">
      <formula>G62&lt;&gt;""</formula>
    </cfRule>
    <cfRule type="expression" dxfId="297" priority="298">
      <formula>OR(E62="IDR2",E62="IDR9")</formula>
    </cfRule>
  </conditionalFormatting>
  <conditionalFormatting sqref="C62">
    <cfRule type="expression" dxfId="296" priority="295" stopIfTrue="1">
      <formula>C62&lt;&gt;""</formula>
    </cfRule>
    <cfRule type="expression" dxfId="295" priority="296" stopIfTrue="1">
      <formula>B62&lt;&gt;""</formula>
    </cfRule>
  </conditionalFormatting>
  <conditionalFormatting sqref="D62">
    <cfRule type="expression" dxfId="294" priority="293" stopIfTrue="1">
      <formula>D62&lt;&gt;""</formula>
    </cfRule>
    <cfRule type="expression" dxfId="293" priority="294" stopIfTrue="1">
      <formula>$B62&lt;&gt;""</formula>
    </cfRule>
  </conditionalFormatting>
  <conditionalFormatting sqref="E62">
    <cfRule type="expression" dxfId="292" priority="291" stopIfTrue="1">
      <formula>E62&lt;&gt;""</formula>
    </cfRule>
    <cfRule type="expression" dxfId="291" priority="292" stopIfTrue="1">
      <formula>$B62&lt;&gt;""</formula>
    </cfRule>
  </conditionalFormatting>
  <conditionalFormatting sqref="H63">
    <cfRule type="expression" dxfId="290" priority="289" stopIfTrue="1">
      <formula>H63&lt;&gt;""</formula>
    </cfRule>
    <cfRule type="expression" dxfId="289" priority="290" stopIfTrue="1">
      <formula>$B63&lt;&gt;""</formula>
    </cfRule>
  </conditionalFormatting>
  <conditionalFormatting sqref="G63">
    <cfRule type="expression" dxfId="288" priority="287">
      <formula>G63&lt;&gt;""</formula>
    </cfRule>
    <cfRule type="expression" dxfId="287" priority="288">
      <formula>OR(E63="IDR2",E63="IDR9")</formula>
    </cfRule>
  </conditionalFormatting>
  <conditionalFormatting sqref="C63">
    <cfRule type="expression" dxfId="286" priority="285" stopIfTrue="1">
      <formula>C63&lt;&gt;""</formula>
    </cfRule>
    <cfRule type="expression" dxfId="285" priority="286" stopIfTrue="1">
      <formula>B63&lt;&gt;""</formula>
    </cfRule>
  </conditionalFormatting>
  <conditionalFormatting sqref="D63">
    <cfRule type="expression" dxfId="284" priority="283" stopIfTrue="1">
      <formula>D63&lt;&gt;""</formula>
    </cfRule>
    <cfRule type="expression" dxfId="283" priority="284" stopIfTrue="1">
      <formula>$B63&lt;&gt;""</formula>
    </cfRule>
  </conditionalFormatting>
  <conditionalFormatting sqref="E63">
    <cfRule type="expression" dxfId="282" priority="281" stopIfTrue="1">
      <formula>E63&lt;&gt;""</formula>
    </cfRule>
    <cfRule type="expression" dxfId="281" priority="282" stopIfTrue="1">
      <formula>$B63&lt;&gt;""</formula>
    </cfRule>
  </conditionalFormatting>
  <conditionalFormatting sqref="H67">
    <cfRule type="expression" dxfId="280" priority="278" stopIfTrue="1">
      <formula>H67&lt;&gt;""</formula>
    </cfRule>
    <cfRule type="expression" dxfId="279" priority="279" stopIfTrue="1">
      <formula>$B67&lt;&gt;""</formula>
    </cfRule>
  </conditionalFormatting>
  <conditionalFormatting sqref="C67">
    <cfRule type="expression" dxfId="278" priority="277">
      <formula>C67&lt;&gt;""</formula>
    </cfRule>
    <cfRule type="expression" dxfId="277" priority="280">
      <formula>$B67&lt;&gt;""</formula>
    </cfRule>
  </conditionalFormatting>
  <conditionalFormatting sqref="H68">
    <cfRule type="expression" dxfId="276" priority="272">
      <formula>H68&lt;&gt;""</formula>
    </cfRule>
    <cfRule type="expression" dxfId="275" priority="273">
      <formula>$B68&lt;&gt;""</formula>
    </cfRule>
  </conditionalFormatting>
  <conditionalFormatting sqref="G68">
    <cfRule type="expression" dxfId="274" priority="269">
      <formula>G68&lt;&gt;""</formula>
    </cfRule>
    <cfRule type="expression" dxfId="273" priority="271">
      <formula>OR(E68="IDR2",E68="IDR9")</formula>
    </cfRule>
  </conditionalFormatting>
  <conditionalFormatting sqref="C68">
    <cfRule type="expression" dxfId="272" priority="270" stopIfTrue="1">
      <formula>C68&lt;&gt;""</formula>
    </cfRule>
    <cfRule type="expression" dxfId="271" priority="274" stopIfTrue="1">
      <formula>$B68&lt;&gt;""</formula>
    </cfRule>
  </conditionalFormatting>
  <conditionalFormatting sqref="H69">
    <cfRule type="expression" dxfId="270" priority="267" stopIfTrue="1">
      <formula>H69&lt;&gt;""</formula>
    </cfRule>
    <cfRule type="expression" dxfId="269" priority="268" stopIfTrue="1">
      <formula>$B69&lt;&gt;""</formula>
    </cfRule>
  </conditionalFormatting>
  <conditionalFormatting sqref="G69">
    <cfRule type="expression" dxfId="268" priority="265">
      <formula>G69&lt;&gt;""</formula>
    </cfRule>
    <cfRule type="expression" dxfId="267" priority="266">
      <formula>OR(E69="IDR2",E69="IDR9")</formula>
    </cfRule>
  </conditionalFormatting>
  <conditionalFormatting sqref="D68">
    <cfRule type="expression" dxfId="266" priority="263" stopIfTrue="1">
      <formula>D68&lt;&gt;""</formula>
    </cfRule>
    <cfRule type="expression" dxfId="265" priority="264" stopIfTrue="1">
      <formula>$B68&lt;&gt;""</formula>
    </cfRule>
  </conditionalFormatting>
  <conditionalFormatting sqref="E68">
    <cfRule type="expression" dxfId="264" priority="261" stopIfTrue="1">
      <formula>E68&lt;&gt;""</formula>
    </cfRule>
    <cfRule type="expression" dxfId="263" priority="262" stopIfTrue="1">
      <formula>$B68&lt;&gt;""</formula>
    </cfRule>
  </conditionalFormatting>
  <conditionalFormatting sqref="G67">
    <cfRule type="expression" dxfId="262" priority="259">
      <formula>G68&lt;&gt;""</formula>
    </cfRule>
    <cfRule type="expression" dxfId="261" priority="260">
      <formula>OR(E67="IDR2",E67="IDR9")</formula>
    </cfRule>
  </conditionalFormatting>
  <conditionalFormatting sqref="D67">
    <cfRule type="expression" dxfId="260" priority="275">
      <formula>D67&lt;&gt;""</formula>
    </cfRule>
    <cfRule type="expression" dxfId="259" priority="276">
      <formula>$B67&lt;&gt;""</formula>
    </cfRule>
  </conditionalFormatting>
  <conditionalFormatting sqref="E67">
    <cfRule type="expression" dxfId="258" priority="257" stopIfTrue="1">
      <formula>E67&lt;&gt;""</formula>
    </cfRule>
    <cfRule type="expression" dxfId="257" priority="258" stopIfTrue="1">
      <formula>$B67&lt;&gt;""</formula>
    </cfRule>
  </conditionalFormatting>
  <conditionalFormatting sqref="C69">
    <cfRule type="expression" dxfId="256" priority="255" stopIfTrue="1">
      <formula>C69&lt;&gt;""</formula>
    </cfRule>
    <cfRule type="expression" dxfId="255" priority="256" stopIfTrue="1">
      <formula>B69&lt;&gt;""</formula>
    </cfRule>
  </conditionalFormatting>
  <conditionalFormatting sqref="D69">
    <cfRule type="expression" dxfId="254" priority="253" stopIfTrue="1">
      <formula>D69&lt;&gt;""</formula>
    </cfRule>
    <cfRule type="expression" dxfId="253" priority="254" stopIfTrue="1">
      <formula>$B69&lt;&gt;""</formula>
    </cfRule>
  </conditionalFormatting>
  <conditionalFormatting sqref="E69">
    <cfRule type="expression" dxfId="252" priority="251" stopIfTrue="1">
      <formula>E69&lt;&gt;""</formula>
    </cfRule>
    <cfRule type="expression" dxfId="251" priority="252" stopIfTrue="1">
      <formula>$B69&lt;&gt;""</formula>
    </cfRule>
  </conditionalFormatting>
  <conditionalFormatting sqref="H70">
    <cfRule type="expression" dxfId="250" priority="249" stopIfTrue="1">
      <formula>H70&lt;&gt;""</formula>
    </cfRule>
    <cfRule type="expression" dxfId="249" priority="250" stopIfTrue="1">
      <formula>$B70&lt;&gt;""</formula>
    </cfRule>
  </conditionalFormatting>
  <conditionalFormatting sqref="G70">
    <cfRule type="expression" dxfId="248" priority="247">
      <formula>G70&lt;&gt;""</formula>
    </cfRule>
    <cfRule type="expression" dxfId="247" priority="248">
      <formula>OR(E70="IDR2",E70="IDR9")</formula>
    </cfRule>
  </conditionalFormatting>
  <conditionalFormatting sqref="C70">
    <cfRule type="expression" dxfId="246" priority="245" stopIfTrue="1">
      <formula>C70&lt;&gt;""</formula>
    </cfRule>
    <cfRule type="expression" dxfId="245" priority="246" stopIfTrue="1">
      <formula>B70&lt;&gt;""</formula>
    </cfRule>
  </conditionalFormatting>
  <conditionalFormatting sqref="D70">
    <cfRule type="expression" dxfId="244" priority="243" stopIfTrue="1">
      <formula>D70&lt;&gt;""</formula>
    </cfRule>
    <cfRule type="expression" dxfId="243" priority="244" stopIfTrue="1">
      <formula>$B70&lt;&gt;""</formula>
    </cfRule>
  </conditionalFormatting>
  <conditionalFormatting sqref="E70">
    <cfRule type="expression" dxfId="242" priority="241" stopIfTrue="1">
      <formula>E70&lt;&gt;""</formula>
    </cfRule>
    <cfRule type="expression" dxfId="241" priority="242" stopIfTrue="1">
      <formula>$B70&lt;&gt;""</formula>
    </cfRule>
  </conditionalFormatting>
  <conditionalFormatting sqref="H71">
    <cfRule type="expression" dxfId="240" priority="239" stopIfTrue="1">
      <formula>H71&lt;&gt;""</formula>
    </cfRule>
    <cfRule type="expression" dxfId="239" priority="240" stopIfTrue="1">
      <formula>$B71&lt;&gt;""</formula>
    </cfRule>
  </conditionalFormatting>
  <conditionalFormatting sqref="G71">
    <cfRule type="expression" dxfId="238" priority="237">
      <formula>G71&lt;&gt;""</formula>
    </cfRule>
    <cfRule type="expression" dxfId="237" priority="238">
      <formula>OR(E71="IDR2",E71="IDR9")</formula>
    </cfRule>
  </conditionalFormatting>
  <conditionalFormatting sqref="C71">
    <cfRule type="expression" dxfId="236" priority="235" stopIfTrue="1">
      <formula>C71&lt;&gt;""</formula>
    </cfRule>
    <cfRule type="expression" dxfId="235" priority="236" stopIfTrue="1">
      <formula>B71&lt;&gt;""</formula>
    </cfRule>
  </conditionalFormatting>
  <conditionalFormatting sqref="D71">
    <cfRule type="expression" dxfId="234" priority="233" stopIfTrue="1">
      <formula>D71&lt;&gt;""</formula>
    </cfRule>
    <cfRule type="expression" dxfId="233" priority="234" stopIfTrue="1">
      <formula>$B71&lt;&gt;""</formula>
    </cfRule>
  </conditionalFormatting>
  <conditionalFormatting sqref="E71">
    <cfRule type="expression" dxfId="232" priority="231" stopIfTrue="1">
      <formula>E71&lt;&gt;""</formula>
    </cfRule>
    <cfRule type="expression" dxfId="231" priority="232" stopIfTrue="1">
      <formula>$B71&lt;&gt;""</formula>
    </cfRule>
  </conditionalFormatting>
  <conditionalFormatting sqref="H75">
    <cfRule type="expression" dxfId="230" priority="228" stopIfTrue="1">
      <formula>H75&lt;&gt;""</formula>
    </cfRule>
    <cfRule type="expression" dxfId="229" priority="229" stopIfTrue="1">
      <formula>$B75&lt;&gt;""</formula>
    </cfRule>
  </conditionalFormatting>
  <conditionalFormatting sqref="C75">
    <cfRule type="expression" dxfId="228" priority="227">
      <formula>C75&lt;&gt;""</formula>
    </cfRule>
    <cfRule type="expression" dxfId="227" priority="230">
      <formula>$B75&lt;&gt;""</formula>
    </cfRule>
  </conditionalFormatting>
  <conditionalFormatting sqref="H76">
    <cfRule type="expression" dxfId="226" priority="222">
      <formula>H76&lt;&gt;""</formula>
    </cfRule>
    <cfRule type="expression" dxfId="225" priority="223">
      <formula>$B76&lt;&gt;""</formula>
    </cfRule>
  </conditionalFormatting>
  <conditionalFormatting sqref="G76">
    <cfRule type="expression" dxfId="224" priority="219">
      <formula>G76&lt;&gt;""</formula>
    </cfRule>
    <cfRule type="expression" dxfId="223" priority="221">
      <formula>OR(E76="IDR2",E76="IDR9")</formula>
    </cfRule>
  </conditionalFormatting>
  <conditionalFormatting sqref="C76">
    <cfRule type="expression" dxfId="222" priority="220" stopIfTrue="1">
      <formula>C76&lt;&gt;""</formula>
    </cfRule>
    <cfRule type="expression" dxfId="221" priority="224" stopIfTrue="1">
      <formula>$B76&lt;&gt;""</formula>
    </cfRule>
  </conditionalFormatting>
  <conditionalFormatting sqref="H77">
    <cfRule type="expression" dxfId="220" priority="217" stopIfTrue="1">
      <formula>H77&lt;&gt;""</formula>
    </cfRule>
    <cfRule type="expression" dxfId="219" priority="218" stopIfTrue="1">
      <formula>$B77&lt;&gt;""</formula>
    </cfRule>
  </conditionalFormatting>
  <conditionalFormatting sqref="G77">
    <cfRule type="expression" dxfId="218" priority="215">
      <formula>G77&lt;&gt;""</formula>
    </cfRule>
    <cfRule type="expression" dxfId="217" priority="216">
      <formula>OR(E77="IDR2",E77="IDR9")</formula>
    </cfRule>
  </conditionalFormatting>
  <conditionalFormatting sqref="D76">
    <cfRule type="expression" dxfId="216" priority="213" stopIfTrue="1">
      <formula>D76&lt;&gt;""</formula>
    </cfRule>
    <cfRule type="expression" dxfId="215" priority="214" stopIfTrue="1">
      <formula>$B76&lt;&gt;""</formula>
    </cfRule>
  </conditionalFormatting>
  <conditionalFormatting sqref="E76">
    <cfRule type="expression" dxfId="214" priority="211" stopIfTrue="1">
      <formula>E76&lt;&gt;""</formula>
    </cfRule>
    <cfRule type="expression" dxfId="213" priority="212" stopIfTrue="1">
      <formula>$B76&lt;&gt;""</formula>
    </cfRule>
  </conditionalFormatting>
  <conditionalFormatting sqref="G75">
    <cfRule type="expression" dxfId="212" priority="209">
      <formula>G76&lt;&gt;""</formula>
    </cfRule>
    <cfRule type="expression" dxfId="211" priority="210">
      <formula>OR(E75="IDR2",E75="IDR9")</formula>
    </cfRule>
  </conditionalFormatting>
  <conditionalFormatting sqref="D75">
    <cfRule type="expression" dxfId="210" priority="225">
      <formula>D75&lt;&gt;""</formula>
    </cfRule>
    <cfRule type="expression" dxfId="209" priority="226">
      <formula>$B75&lt;&gt;""</formula>
    </cfRule>
  </conditionalFormatting>
  <conditionalFormatting sqref="E75">
    <cfRule type="expression" dxfId="208" priority="207" stopIfTrue="1">
      <formula>E75&lt;&gt;""</formula>
    </cfRule>
    <cfRule type="expression" dxfId="207" priority="208" stopIfTrue="1">
      <formula>$B75&lt;&gt;""</formula>
    </cfRule>
  </conditionalFormatting>
  <conditionalFormatting sqref="C77">
    <cfRule type="expression" dxfId="206" priority="205" stopIfTrue="1">
      <formula>C77&lt;&gt;""</formula>
    </cfRule>
    <cfRule type="expression" dxfId="205" priority="206" stopIfTrue="1">
      <formula>B77&lt;&gt;""</formula>
    </cfRule>
  </conditionalFormatting>
  <conditionalFormatting sqref="D77">
    <cfRule type="expression" dxfId="204" priority="203" stopIfTrue="1">
      <formula>D77&lt;&gt;""</formula>
    </cfRule>
    <cfRule type="expression" dxfId="203" priority="204" stopIfTrue="1">
      <formula>$B77&lt;&gt;""</formula>
    </cfRule>
  </conditionalFormatting>
  <conditionalFormatting sqref="E77">
    <cfRule type="expression" dxfId="202" priority="201" stopIfTrue="1">
      <formula>E77&lt;&gt;""</formula>
    </cfRule>
    <cfRule type="expression" dxfId="201" priority="202" stopIfTrue="1">
      <formula>$B77&lt;&gt;""</formula>
    </cfRule>
  </conditionalFormatting>
  <conditionalFormatting sqref="H78">
    <cfRule type="expression" dxfId="200" priority="199" stopIfTrue="1">
      <formula>H78&lt;&gt;""</formula>
    </cfRule>
    <cfRule type="expression" dxfId="199" priority="200" stopIfTrue="1">
      <formula>$B78&lt;&gt;""</formula>
    </cfRule>
  </conditionalFormatting>
  <conditionalFormatting sqref="G78">
    <cfRule type="expression" dxfId="198" priority="197">
      <formula>G78&lt;&gt;""</formula>
    </cfRule>
    <cfRule type="expression" dxfId="197" priority="198">
      <formula>OR(E78="IDR2",E78="IDR9")</formula>
    </cfRule>
  </conditionalFormatting>
  <conditionalFormatting sqref="C78">
    <cfRule type="expression" dxfId="196" priority="195" stopIfTrue="1">
      <formula>C78&lt;&gt;""</formula>
    </cfRule>
    <cfRule type="expression" dxfId="195" priority="196" stopIfTrue="1">
      <formula>B78&lt;&gt;""</formula>
    </cfRule>
  </conditionalFormatting>
  <conditionalFormatting sqref="D78">
    <cfRule type="expression" dxfId="194" priority="193" stopIfTrue="1">
      <formula>D78&lt;&gt;""</formula>
    </cfRule>
    <cfRule type="expression" dxfId="193" priority="194" stopIfTrue="1">
      <formula>$B78&lt;&gt;""</formula>
    </cfRule>
  </conditionalFormatting>
  <conditionalFormatting sqref="E78">
    <cfRule type="expression" dxfId="192" priority="191" stopIfTrue="1">
      <formula>E78&lt;&gt;""</formula>
    </cfRule>
    <cfRule type="expression" dxfId="191" priority="192" stopIfTrue="1">
      <formula>$B78&lt;&gt;""</formula>
    </cfRule>
  </conditionalFormatting>
  <conditionalFormatting sqref="H79">
    <cfRule type="expression" dxfId="190" priority="189" stopIfTrue="1">
      <formula>H79&lt;&gt;""</formula>
    </cfRule>
    <cfRule type="expression" dxfId="189" priority="190" stopIfTrue="1">
      <formula>$B79&lt;&gt;""</formula>
    </cfRule>
  </conditionalFormatting>
  <conditionalFormatting sqref="G79">
    <cfRule type="expression" dxfId="188" priority="187">
      <formula>G79&lt;&gt;""</formula>
    </cfRule>
    <cfRule type="expression" dxfId="187" priority="188">
      <formula>OR(E79="IDR2",E79="IDR9")</formula>
    </cfRule>
  </conditionalFormatting>
  <conditionalFormatting sqref="C79">
    <cfRule type="expression" dxfId="186" priority="185" stopIfTrue="1">
      <formula>C79&lt;&gt;""</formula>
    </cfRule>
    <cfRule type="expression" dxfId="185" priority="186" stopIfTrue="1">
      <formula>B79&lt;&gt;""</formula>
    </cfRule>
  </conditionalFormatting>
  <conditionalFormatting sqref="D79">
    <cfRule type="expression" dxfId="184" priority="183" stopIfTrue="1">
      <formula>D79&lt;&gt;""</formula>
    </cfRule>
    <cfRule type="expression" dxfId="183" priority="184" stopIfTrue="1">
      <formula>$B79&lt;&gt;""</formula>
    </cfRule>
  </conditionalFormatting>
  <conditionalFormatting sqref="E79">
    <cfRule type="expression" dxfId="182" priority="181" stopIfTrue="1">
      <formula>E79&lt;&gt;""</formula>
    </cfRule>
    <cfRule type="expression" dxfId="181" priority="182" stopIfTrue="1">
      <formula>$B79&lt;&gt;""</formula>
    </cfRule>
  </conditionalFormatting>
  <conditionalFormatting sqref="E6">
    <cfRule type="expression" dxfId="180" priority="180">
      <formula>$E$6=""</formula>
    </cfRule>
  </conditionalFormatting>
  <conditionalFormatting sqref="I20">
    <cfRule type="expression" dxfId="179" priority="179">
      <formula>H20=""</formula>
    </cfRule>
  </conditionalFormatting>
  <conditionalFormatting sqref="I19">
    <cfRule type="expression" dxfId="178" priority="178">
      <formula>H19=""</formula>
    </cfRule>
  </conditionalFormatting>
  <conditionalFormatting sqref="I21">
    <cfRule type="expression" dxfId="177" priority="177">
      <formula>H21=""</formula>
    </cfRule>
  </conditionalFormatting>
  <conditionalFormatting sqref="I22">
    <cfRule type="expression" dxfId="176" priority="176">
      <formula>H22=""</formula>
    </cfRule>
  </conditionalFormatting>
  <conditionalFormatting sqref="I23">
    <cfRule type="expression" dxfId="175" priority="175">
      <formula>H23=""</formula>
    </cfRule>
  </conditionalFormatting>
  <conditionalFormatting sqref="I28">
    <cfRule type="expression" dxfId="174" priority="174">
      <formula>H28=""</formula>
    </cfRule>
  </conditionalFormatting>
  <conditionalFormatting sqref="I27">
    <cfRule type="expression" dxfId="173" priority="173">
      <formula>H27=""</formula>
    </cfRule>
  </conditionalFormatting>
  <conditionalFormatting sqref="I29">
    <cfRule type="expression" dxfId="172" priority="172">
      <formula>H29=""</formula>
    </cfRule>
  </conditionalFormatting>
  <conditionalFormatting sqref="I30">
    <cfRule type="expression" dxfId="171" priority="171">
      <formula>H30=""</formula>
    </cfRule>
  </conditionalFormatting>
  <conditionalFormatting sqref="I31">
    <cfRule type="expression" dxfId="170" priority="170">
      <formula>H31=""</formula>
    </cfRule>
  </conditionalFormatting>
  <conditionalFormatting sqref="I36">
    <cfRule type="expression" dxfId="169" priority="169">
      <formula>H36=""</formula>
    </cfRule>
  </conditionalFormatting>
  <conditionalFormatting sqref="I35">
    <cfRule type="expression" dxfId="168" priority="168">
      <formula>H35=""</formula>
    </cfRule>
  </conditionalFormatting>
  <conditionalFormatting sqref="I37">
    <cfRule type="expression" dxfId="167" priority="167">
      <formula>H37=""</formula>
    </cfRule>
  </conditionalFormatting>
  <conditionalFormatting sqref="I38">
    <cfRule type="expression" dxfId="166" priority="166">
      <formula>H38=""</formula>
    </cfRule>
  </conditionalFormatting>
  <conditionalFormatting sqref="I39">
    <cfRule type="expression" dxfId="165" priority="165">
      <formula>H39=""</formula>
    </cfRule>
  </conditionalFormatting>
  <conditionalFormatting sqref="I44">
    <cfRule type="expression" dxfId="164" priority="164">
      <formula>H44=""</formula>
    </cfRule>
  </conditionalFormatting>
  <conditionalFormatting sqref="I43">
    <cfRule type="expression" dxfId="163" priority="163">
      <formula>H43=""</formula>
    </cfRule>
  </conditionalFormatting>
  <conditionalFormatting sqref="I45">
    <cfRule type="expression" dxfId="162" priority="162">
      <formula>H45=""</formula>
    </cfRule>
  </conditionalFormatting>
  <conditionalFormatting sqref="I46">
    <cfRule type="expression" dxfId="161" priority="161">
      <formula>H46=""</formula>
    </cfRule>
  </conditionalFormatting>
  <conditionalFormatting sqref="I47">
    <cfRule type="expression" dxfId="160" priority="160">
      <formula>H47=""</formula>
    </cfRule>
  </conditionalFormatting>
  <conditionalFormatting sqref="I52">
    <cfRule type="expression" dxfId="159" priority="159">
      <formula>H52=""</formula>
    </cfRule>
  </conditionalFormatting>
  <conditionalFormatting sqref="I51">
    <cfRule type="expression" dxfId="158" priority="158">
      <formula>H51=""</formula>
    </cfRule>
  </conditionalFormatting>
  <conditionalFormatting sqref="I53">
    <cfRule type="expression" dxfId="157" priority="157">
      <formula>H53=""</formula>
    </cfRule>
  </conditionalFormatting>
  <conditionalFormatting sqref="I54">
    <cfRule type="expression" dxfId="156" priority="156">
      <formula>H54=""</formula>
    </cfRule>
  </conditionalFormatting>
  <conditionalFormatting sqref="I55">
    <cfRule type="expression" dxfId="155" priority="155">
      <formula>H55=""</formula>
    </cfRule>
  </conditionalFormatting>
  <conditionalFormatting sqref="I60">
    <cfRule type="expression" dxfId="154" priority="154">
      <formula>H60=""</formula>
    </cfRule>
  </conditionalFormatting>
  <conditionalFormatting sqref="I59">
    <cfRule type="expression" dxfId="153" priority="153">
      <formula>H59=""</formula>
    </cfRule>
  </conditionalFormatting>
  <conditionalFormatting sqref="I61">
    <cfRule type="expression" dxfId="152" priority="152">
      <formula>H61=""</formula>
    </cfRule>
  </conditionalFormatting>
  <conditionalFormatting sqref="I62">
    <cfRule type="expression" dxfId="151" priority="151">
      <formula>H62=""</formula>
    </cfRule>
  </conditionalFormatting>
  <conditionalFormatting sqref="I63">
    <cfRule type="expression" dxfId="150" priority="150">
      <formula>H63=""</formula>
    </cfRule>
  </conditionalFormatting>
  <conditionalFormatting sqref="I68">
    <cfRule type="expression" dxfId="149" priority="149">
      <formula>H68=""</formula>
    </cfRule>
  </conditionalFormatting>
  <conditionalFormatting sqref="I67">
    <cfRule type="expression" dxfId="148" priority="148">
      <formula>H67=""</formula>
    </cfRule>
  </conditionalFormatting>
  <conditionalFormatting sqref="I69">
    <cfRule type="expression" dxfId="147" priority="147">
      <formula>H69=""</formula>
    </cfRule>
  </conditionalFormatting>
  <conditionalFormatting sqref="I70">
    <cfRule type="expression" dxfId="146" priority="146">
      <formula>H70=""</formula>
    </cfRule>
  </conditionalFormatting>
  <conditionalFormatting sqref="I71">
    <cfRule type="expression" dxfId="145" priority="145">
      <formula>H71=""</formula>
    </cfRule>
  </conditionalFormatting>
  <conditionalFormatting sqref="I76">
    <cfRule type="expression" dxfId="144" priority="144">
      <formula>H76=""</formula>
    </cfRule>
  </conditionalFormatting>
  <conditionalFormatting sqref="I75">
    <cfRule type="expression" dxfId="143" priority="143">
      <formula>H75=""</formula>
    </cfRule>
  </conditionalFormatting>
  <conditionalFormatting sqref="I77">
    <cfRule type="expression" dxfId="142" priority="142">
      <formula>H77=""</formula>
    </cfRule>
  </conditionalFormatting>
  <conditionalFormatting sqref="I78">
    <cfRule type="expression" dxfId="141" priority="141">
      <formula>H78=""</formula>
    </cfRule>
  </conditionalFormatting>
  <conditionalFormatting sqref="I79">
    <cfRule type="expression" dxfId="140" priority="140">
      <formula>H79=""</formula>
    </cfRule>
  </conditionalFormatting>
  <conditionalFormatting sqref="K8">
    <cfRule type="expression" dxfId="139" priority="646">
      <formula>#REF!&lt;&gt;""</formula>
    </cfRule>
  </conditionalFormatting>
  <conditionalFormatting sqref="N6">
    <cfRule type="expression" dxfId="138" priority="139">
      <formula>$N$6=0</formula>
    </cfRule>
  </conditionalFormatting>
  <conditionalFormatting sqref="K17">
    <cfRule type="expression" dxfId="137" priority="138">
      <formula>H17=""</formula>
    </cfRule>
  </conditionalFormatting>
  <conditionalFormatting sqref="K25">
    <cfRule type="expression" dxfId="136" priority="137">
      <formula>H25=""</formula>
    </cfRule>
  </conditionalFormatting>
  <conditionalFormatting sqref="K33">
    <cfRule type="expression" dxfId="135" priority="136">
      <formula>H33=""</formula>
    </cfRule>
  </conditionalFormatting>
  <conditionalFormatting sqref="K41">
    <cfRule type="expression" dxfId="134" priority="135">
      <formula>H41=""</formula>
    </cfRule>
  </conditionalFormatting>
  <conditionalFormatting sqref="K49">
    <cfRule type="expression" dxfId="133" priority="134">
      <formula>H49=""</formula>
    </cfRule>
  </conditionalFormatting>
  <conditionalFormatting sqref="K57">
    <cfRule type="expression" dxfId="132" priority="133">
      <formula>H57=""</formula>
    </cfRule>
  </conditionalFormatting>
  <conditionalFormatting sqref="K65">
    <cfRule type="expression" dxfId="131" priority="132">
      <formula>H65=""</formula>
    </cfRule>
  </conditionalFormatting>
  <conditionalFormatting sqref="K73">
    <cfRule type="expression" dxfId="130" priority="131">
      <formula>H73=""</formula>
    </cfRule>
  </conditionalFormatting>
  <conditionalFormatting sqref="H11">
    <cfRule type="expression" dxfId="129" priority="128" stopIfTrue="1">
      <formula>H11&lt;&gt;""</formula>
    </cfRule>
    <cfRule type="expression" dxfId="128" priority="129" stopIfTrue="1">
      <formula>$B11&lt;&gt;""</formula>
    </cfRule>
  </conditionalFormatting>
  <conditionalFormatting sqref="C11">
    <cfRule type="expression" dxfId="127" priority="127">
      <formula>C11&lt;&gt;""</formula>
    </cfRule>
    <cfRule type="expression" dxfId="126" priority="130">
      <formula>$B11&lt;&gt;""</formula>
    </cfRule>
  </conditionalFormatting>
  <conditionalFormatting sqref="H12">
    <cfRule type="expression" dxfId="125" priority="122">
      <formula>H12&lt;&gt;""</formula>
    </cfRule>
    <cfRule type="expression" dxfId="124" priority="123">
      <formula>$B12&lt;&gt;""</formula>
    </cfRule>
  </conditionalFormatting>
  <conditionalFormatting sqref="G12">
    <cfRule type="expression" dxfId="123" priority="119">
      <formula>G12&lt;&gt;""</formula>
    </cfRule>
    <cfRule type="expression" dxfId="122" priority="121">
      <formula>OR(E12="IDR2",E12="IDR9")</formula>
    </cfRule>
  </conditionalFormatting>
  <conditionalFormatting sqref="C12">
    <cfRule type="expression" dxfId="121" priority="120" stopIfTrue="1">
      <formula>C12&lt;&gt;""</formula>
    </cfRule>
    <cfRule type="expression" dxfId="120" priority="124" stopIfTrue="1">
      <formula>$B12&lt;&gt;""</formula>
    </cfRule>
  </conditionalFormatting>
  <conditionalFormatting sqref="H13">
    <cfRule type="expression" dxfId="119" priority="117" stopIfTrue="1">
      <formula>H13&lt;&gt;""</formula>
    </cfRule>
    <cfRule type="expression" dxfId="118" priority="118" stopIfTrue="1">
      <formula>$B13&lt;&gt;""</formula>
    </cfRule>
  </conditionalFormatting>
  <conditionalFormatting sqref="G13">
    <cfRule type="expression" dxfId="117" priority="115">
      <formula>G13&lt;&gt;""</formula>
    </cfRule>
    <cfRule type="expression" dxfId="116" priority="116">
      <formula>OR(E13="IDR2",E13="IDR9")</formula>
    </cfRule>
  </conditionalFormatting>
  <conditionalFormatting sqref="D12">
    <cfRule type="expression" dxfId="115" priority="113" stopIfTrue="1">
      <formula>D12&lt;&gt;""</formula>
    </cfRule>
    <cfRule type="expression" dxfId="114" priority="114" stopIfTrue="1">
      <formula>$B12&lt;&gt;""</formula>
    </cfRule>
  </conditionalFormatting>
  <conditionalFormatting sqref="E12">
    <cfRule type="expression" dxfId="113" priority="111" stopIfTrue="1">
      <formula>E12&lt;&gt;""</formula>
    </cfRule>
    <cfRule type="expression" dxfId="112" priority="112" stopIfTrue="1">
      <formula>$B12&lt;&gt;""</formula>
    </cfRule>
  </conditionalFormatting>
  <conditionalFormatting sqref="G11">
    <cfRule type="expression" dxfId="111" priority="109">
      <formula>G11&lt;&gt;""</formula>
    </cfRule>
    <cfRule type="expression" dxfId="110" priority="110">
      <formula>OR(E11="IDR2",E11="IDR9")</formula>
    </cfRule>
  </conditionalFormatting>
  <conditionalFormatting sqref="D11">
    <cfRule type="expression" dxfId="109" priority="125">
      <formula>D11&lt;&gt;""</formula>
    </cfRule>
    <cfRule type="expression" dxfId="108" priority="126">
      <formula>$B11&lt;&gt;""</formula>
    </cfRule>
  </conditionalFormatting>
  <conditionalFormatting sqref="E11">
    <cfRule type="expression" dxfId="107" priority="107" stopIfTrue="1">
      <formula>E11&lt;&gt;""</formula>
    </cfRule>
    <cfRule type="expression" dxfId="106" priority="108" stopIfTrue="1">
      <formula>$B11&lt;&gt;""</formula>
    </cfRule>
  </conditionalFormatting>
  <conditionalFormatting sqref="C13">
    <cfRule type="expression" dxfId="105" priority="105" stopIfTrue="1">
      <formula>C13&lt;&gt;""</formula>
    </cfRule>
    <cfRule type="expression" dxfId="104" priority="106" stopIfTrue="1">
      <formula>B13&lt;&gt;""</formula>
    </cfRule>
  </conditionalFormatting>
  <conditionalFormatting sqref="D13">
    <cfRule type="expression" dxfId="103" priority="103" stopIfTrue="1">
      <formula>D13&lt;&gt;""</formula>
    </cfRule>
    <cfRule type="expression" dxfId="102" priority="104" stopIfTrue="1">
      <formula>$B13&lt;&gt;""</formula>
    </cfRule>
  </conditionalFormatting>
  <conditionalFormatting sqref="E13">
    <cfRule type="expression" dxfId="101" priority="101" stopIfTrue="1">
      <formula>E13&lt;&gt;""</formula>
    </cfRule>
    <cfRule type="expression" dxfId="100" priority="102" stopIfTrue="1">
      <formula>$B13&lt;&gt;""</formula>
    </cfRule>
  </conditionalFormatting>
  <conditionalFormatting sqref="H14">
    <cfRule type="expression" dxfId="99" priority="99" stopIfTrue="1">
      <formula>H14&lt;&gt;""</formula>
    </cfRule>
    <cfRule type="expression" dxfId="98" priority="100" stopIfTrue="1">
      <formula>$B14&lt;&gt;""</formula>
    </cfRule>
  </conditionalFormatting>
  <conditionalFormatting sqref="G14">
    <cfRule type="expression" dxfId="97" priority="97">
      <formula>G14&lt;&gt;""</formula>
    </cfRule>
    <cfRule type="expression" dxfId="96" priority="98">
      <formula>OR(E14="IDR2",E14="IDR9")</formula>
    </cfRule>
  </conditionalFormatting>
  <conditionalFormatting sqref="C14">
    <cfRule type="expression" dxfId="95" priority="95" stopIfTrue="1">
      <formula>C14&lt;&gt;""</formula>
    </cfRule>
    <cfRule type="expression" dxfId="94" priority="96" stopIfTrue="1">
      <formula>B14&lt;&gt;""</formula>
    </cfRule>
  </conditionalFormatting>
  <conditionalFormatting sqref="D14">
    <cfRule type="expression" dxfId="93" priority="93" stopIfTrue="1">
      <formula>D14&lt;&gt;""</formula>
    </cfRule>
    <cfRule type="expression" dxfId="92" priority="94" stopIfTrue="1">
      <formula>$B14&lt;&gt;""</formula>
    </cfRule>
  </conditionalFormatting>
  <conditionalFormatting sqref="E14">
    <cfRule type="expression" dxfId="91" priority="91" stopIfTrue="1">
      <formula>E14&lt;&gt;""</formula>
    </cfRule>
    <cfRule type="expression" dxfId="90" priority="92" stopIfTrue="1">
      <formula>$B14&lt;&gt;""</formula>
    </cfRule>
  </conditionalFormatting>
  <conditionalFormatting sqref="H15">
    <cfRule type="expression" dxfId="89" priority="89" stopIfTrue="1">
      <formula>H15&lt;&gt;""</formula>
    </cfRule>
    <cfRule type="expression" dxfId="88" priority="90" stopIfTrue="1">
      <formula>$B15&lt;&gt;""</formula>
    </cfRule>
  </conditionalFormatting>
  <conditionalFormatting sqref="G15">
    <cfRule type="expression" dxfId="87" priority="87">
      <formula>G15&lt;&gt;""</formula>
    </cfRule>
    <cfRule type="expression" dxfId="86" priority="88">
      <formula>OR(E15="IDR2",E15="IDR9")</formula>
    </cfRule>
  </conditionalFormatting>
  <conditionalFormatting sqref="C15">
    <cfRule type="expression" dxfId="85" priority="85" stopIfTrue="1">
      <formula>C15&lt;&gt;""</formula>
    </cfRule>
    <cfRule type="expression" dxfId="84" priority="86" stopIfTrue="1">
      <formula>B15&lt;&gt;""</formula>
    </cfRule>
  </conditionalFormatting>
  <conditionalFormatting sqref="D15">
    <cfRule type="expression" dxfId="83" priority="83" stopIfTrue="1">
      <formula>D15&lt;&gt;""</formula>
    </cfRule>
    <cfRule type="expression" dxfId="82" priority="84" stopIfTrue="1">
      <formula>$B15&lt;&gt;""</formula>
    </cfRule>
  </conditionalFormatting>
  <conditionalFormatting sqref="E15">
    <cfRule type="expression" dxfId="81" priority="81" stopIfTrue="1">
      <formula>E15&lt;&gt;""</formula>
    </cfRule>
    <cfRule type="expression" dxfId="80" priority="82" stopIfTrue="1">
      <formula>$B15&lt;&gt;""</formula>
    </cfRule>
  </conditionalFormatting>
  <conditionalFormatting sqref="H19">
    <cfRule type="expression" dxfId="79" priority="78" stopIfTrue="1">
      <formula>H19&lt;&gt;""</formula>
    </cfRule>
    <cfRule type="expression" dxfId="78" priority="79" stopIfTrue="1">
      <formula>$B19&lt;&gt;""</formula>
    </cfRule>
  </conditionalFormatting>
  <conditionalFormatting sqref="C19">
    <cfRule type="expression" dxfId="77" priority="77">
      <formula>C19&lt;&gt;""</formula>
    </cfRule>
    <cfRule type="expression" dxfId="76" priority="80">
      <formula>$B19&lt;&gt;""</formula>
    </cfRule>
  </conditionalFormatting>
  <conditionalFormatting sqref="H20">
    <cfRule type="expression" dxfId="75" priority="72">
      <formula>H20&lt;&gt;""</formula>
    </cfRule>
    <cfRule type="expression" dxfId="74" priority="73">
      <formula>$B20&lt;&gt;""</formula>
    </cfRule>
  </conditionalFormatting>
  <conditionalFormatting sqref="G20">
    <cfRule type="expression" dxfId="73" priority="69">
      <formula>G20&lt;&gt;""</formula>
    </cfRule>
    <cfRule type="expression" dxfId="72" priority="71">
      <formula>OR(E20="IDR2",E20="IDR9")</formula>
    </cfRule>
  </conditionalFormatting>
  <conditionalFormatting sqref="C20">
    <cfRule type="expression" dxfId="71" priority="70" stopIfTrue="1">
      <formula>C20&lt;&gt;""</formula>
    </cfRule>
    <cfRule type="expression" dxfId="70" priority="74" stopIfTrue="1">
      <formula>$B20&lt;&gt;""</formula>
    </cfRule>
  </conditionalFormatting>
  <conditionalFormatting sqref="H21">
    <cfRule type="expression" dxfId="69" priority="67" stopIfTrue="1">
      <formula>H21&lt;&gt;""</formula>
    </cfRule>
    <cfRule type="expression" dxfId="68" priority="68" stopIfTrue="1">
      <formula>$B21&lt;&gt;""</formula>
    </cfRule>
  </conditionalFormatting>
  <conditionalFormatting sqref="G21">
    <cfRule type="expression" dxfId="67" priority="65">
      <formula>G21&lt;&gt;""</formula>
    </cfRule>
    <cfRule type="expression" dxfId="66" priority="66">
      <formula>OR(E21="IDR2",E21="IDR9")</formula>
    </cfRule>
  </conditionalFormatting>
  <conditionalFormatting sqref="D20">
    <cfRule type="expression" dxfId="65" priority="63" stopIfTrue="1">
      <formula>D20&lt;&gt;""</formula>
    </cfRule>
    <cfRule type="expression" dxfId="64" priority="64" stopIfTrue="1">
      <formula>$B20&lt;&gt;""</formula>
    </cfRule>
  </conditionalFormatting>
  <conditionalFormatting sqref="E20">
    <cfRule type="expression" dxfId="63" priority="61" stopIfTrue="1">
      <formula>E20&lt;&gt;""</formula>
    </cfRule>
    <cfRule type="expression" dxfId="62" priority="62" stopIfTrue="1">
      <formula>$B20&lt;&gt;""</formula>
    </cfRule>
  </conditionalFormatting>
  <conditionalFormatting sqref="G19">
    <cfRule type="expression" dxfId="61" priority="59">
      <formula>G19&lt;&gt;""</formula>
    </cfRule>
    <cfRule type="expression" dxfId="60" priority="60">
      <formula>OR(E19="IDR2",E19="IDR9")</formula>
    </cfRule>
  </conditionalFormatting>
  <conditionalFormatting sqref="D19">
    <cfRule type="expression" dxfId="59" priority="75">
      <formula>D19&lt;&gt;""</formula>
    </cfRule>
    <cfRule type="expression" dxfId="58" priority="76">
      <formula>$B19&lt;&gt;""</formula>
    </cfRule>
  </conditionalFormatting>
  <conditionalFormatting sqref="E19">
    <cfRule type="expression" dxfId="57" priority="57" stopIfTrue="1">
      <formula>E19&lt;&gt;""</formula>
    </cfRule>
    <cfRule type="expression" dxfId="56" priority="58" stopIfTrue="1">
      <formula>$B19&lt;&gt;""</formula>
    </cfRule>
  </conditionalFormatting>
  <conditionalFormatting sqref="C21">
    <cfRule type="expression" dxfId="55" priority="55" stopIfTrue="1">
      <formula>C21&lt;&gt;""</formula>
    </cfRule>
    <cfRule type="expression" dxfId="54" priority="56" stopIfTrue="1">
      <formula>B21&lt;&gt;""</formula>
    </cfRule>
  </conditionalFormatting>
  <conditionalFormatting sqref="D21">
    <cfRule type="expression" dxfId="53" priority="53" stopIfTrue="1">
      <formula>D21&lt;&gt;""</formula>
    </cfRule>
    <cfRule type="expression" dxfId="52" priority="54" stopIfTrue="1">
      <formula>$B21&lt;&gt;""</formula>
    </cfRule>
  </conditionalFormatting>
  <conditionalFormatting sqref="E21">
    <cfRule type="expression" dxfId="51" priority="51" stopIfTrue="1">
      <formula>E21&lt;&gt;""</formula>
    </cfRule>
    <cfRule type="expression" dxfId="50" priority="52" stopIfTrue="1">
      <formula>$B21&lt;&gt;""</formula>
    </cfRule>
  </conditionalFormatting>
  <conditionalFormatting sqref="H22">
    <cfRule type="expression" dxfId="49" priority="49" stopIfTrue="1">
      <formula>H22&lt;&gt;""</formula>
    </cfRule>
    <cfRule type="expression" dxfId="48" priority="50" stopIfTrue="1">
      <formula>$B22&lt;&gt;""</formula>
    </cfRule>
  </conditionalFormatting>
  <conditionalFormatting sqref="G22">
    <cfRule type="expression" dxfId="47" priority="47">
      <formula>G22&lt;&gt;""</formula>
    </cfRule>
    <cfRule type="expression" dxfId="46" priority="48">
      <formula>OR(E22="IDR2",E22="IDR9")</formula>
    </cfRule>
  </conditionalFormatting>
  <conditionalFormatting sqref="C22">
    <cfRule type="expression" dxfId="45" priority="45" stopIfTrue="1">
      <formula>C22&lt;&gt;""</formula>
    </cfRule>
    <cfRule type="expression" dxfId="44" priority="46" stopIfTrue="1">
      <formula>B22&lt;&gt;""</formula>
    </cfRule>
  </conditionalFormatting>
  <conditionalFormatting sqref="D22">
    <cfRule type="expression" dxfId="43" priority="43" stopIfTrue="1">
      <formula>D22&lt;&gt;""</formula>
    </cfRule>
    <cfRule type="expression" dxfId="42" priority="44" stopIfTrue="1">
      <formula>$B22&lt;&gt;""</formula>
    </cfRule>
  </conditionalFormatting>
  <conditionalFormatting sqref="E22">
    <cfRule type="expression" dxfId="41" priority="41" stopIfTrue="1">
      <formula>E22&lt;&gt;""</formula>
    </cfRule>
    <cfRule type="expression" dxfId="40" priority="42" stopIfTrue="1">
      <formula>$B22&lt;&gt;""</formula>
    </cfRule>
  </conditionalFormatting>
  <conditionalFormatting sqref="H23">
    <cfRule type="expression" dxfId="39" priority="39" stopIfTrue="1">
      <formula>H23&lt;&gt;""</formula>
    </cfRule>
    <cfRule type="expression" dxfId="38" priority="40" stopIfTrue="1">
      <formula>$B23&lt;&gt;""</formula>
    </cfRule>
  </conditionalFormatting>
  <conditionalFormatting sqref="G23">
    <cfRule type="expression" dxfId="37" priority="37">
      <formula>G23&lt;&gt;""</formula>
    </cfRule>
    <cfRule type="expression" dxfId="36" priority="38">
      <formula>OR(E23="IDR2",E23="IDR9")</formula>
    </cfRule>
  </conditionalFormatting>
  <conditionalFormatting sqref="C23">
    <cfRule type="expression" dxfId="35" priority="35" stopIfTrue="1">
      <formula>C23&lt;&gt;""</formula>
    </cfRule>
    <cfRule type="expression" dxfId="34" priority="36" stopIfTrue="1">
      <formula>B23&lt;&gt;""</formula>
    </cfRule>
  </conditionalFormatting>
  <conditionalFormatting sqref="D23">
    <cfRule type="expression" dxfId="33" priority="33" stopIfTrue="1">
      <formula>D23&lt;&gt;""</formula>
    </cfRule>
    <cfRule type="expression" dxfId="32" priority="34" stopIfTrue="1">
      <formula>$B23&lt;&gt;""</formula>
    </cfRule>
  </conditionalFormatting>
  <conditionalFormatting sqref="E23">
    <cfRule type="expression" dxfId="31" priority="31" stopIfTrue="1">
      <formula>E23&lt;&gt;""</formula>
    </cfRule>
    <cfRule type="expression" dxfId="30" priority="32" stopIfTrue="1">
      <formula>$B23&lt;&gt;""</formula>
    </cfRule>
  </conditionalFormatting>
  <conditionalFormatting sqref="H35">
    <cfRule type="expression" dxfId="29" priority="28" stopIfTrue="1">
      <formula>H35&lt;&gt;""</formula>
    </cfRule>
    <cfRule type="expression" dxfId="28" priority="29" stopIfTrue="1">
      <formula>$B35&lt;&gt;""</formula>
    </cfRule>
  </conditionalFormatting>
  <conditionalFormatting sqref="C35">
    <cfRule type="expression" dxfId="27" priority="27">
      <formula>C35&lt;&gt;""</formula>
    </cfRule>
    <cfRule type="expression" dxfId="26" priority="30">
      <formula>$B35&lt;&gt;""</formula>
    </cfRule>
  </conditionalFormatting>
  <conditionalFormatting sqref="G35">
    <cfRule type="expression" dxfId="25" priority="23">
      <formula>G36&lt;&gt;""</formula>
    </cfRule>
    <cfRule type="expression" dxfId="24" priority="24">
      <formula>OR(E35="IDR2",E35="IDR9")</formula>
    </cfRule>
  </conditionalFormatting>
  <conditionalFormatting sqref="D35">
    <cfRule type="expression" dxfId="23" priority="25">
      <formula>D35&lt;&gt;""</formula>
    </cfRule>
    <cfRule type="expression" dxfId="22" priority="26">
      <formula>$B35&lt;&gt;""</formula>
    </cfRule>
  </conditionalFormatting>
  <conditionalFormatting sqref="E35">
    <cfRule type="expression" dxfId="21" priority="21" stopIfTrue="1">
      <formula>E35&lt;&gt;""</formula>
    </cfRule>
    <cfRule type="expression" dxfId="20" priority="22" stopIfTrue="1">
      <formula>$B35&lt;&gt;""</formula>
    </cfRule>
  </conditionalFormatting>
  <conditionalFormatting sqref="H43">
    <cfRule type="expression" dxfId="19" priority="18" stopIfTrue="1">
      <formula>H43&lt;&gt;""</formula>
    </cfRule>
    <cfRule type="expression" dxfId="18" priority="19" stopIfTrue="1">
      <formula>$B43&lt;&gt;""</formula>
    </cfRule>
  </conditionalFormatting>
  <conditionalFormatting sqref="C43">
    <cfRule type="expression" dxfId="17" priority="17">
      <formula>C43&lt;&gt;""</formula>
    </cfRule>
    <cfRule type="expression" dxfId="16" priority="20">
      <formula>$B43&lt;&gt;""</formula>
    </cfRule>
  </conditionalFormatting>
  <conditionalFormatting sqref="H44">
    <cfRule type="expression" dxfId="15" priority="12">
      <formula>H44&lt;&gt;""</formula>
    </cfRule>
    <cfRule type="expression" dxfId="14" priority="13">
      <formula>$B44&lt;&gt;""</formula>
    </cfRule>
  </conditionalFormatting>
  <conditionalFormatting sqref="G44">
    <cfRule type="expression" dxfId="13" priority="9">
      <formula>G44&lt;&gt;""</formula>
    </cfRule>
    <cfRule type="expression" dxfId="12" priority="11">
      <formula>OR(E44="IDR2",E44="IDR9")</formula>
    </cfRule>
  </conditionalFormatting>
  <conditionalFormatting sqref="C44">
    <cfRule type="expression" dxfId="11" priority="10" stopIfTrue="1">
      <formula>C44&lt;&gt;""</formula>
    </cfRule>
    <cfRule type="expression" dxfId="10" priority="14" stopIfTrue="1">
      <formula>$B44&lt;&gt;""</formula>
    </cfRule>
  </conditionalFormatting>
  <conditionalFormatting sqref="D44">
    <cfRule type="expression" dxfId="9" priority="7" stopIfTrue="1">
      <formula>D44&lt;&gt;""</formula>
    </cfRule>
    <cfRule type="expression" dxfId="8" priority="8" stopIfTrue="1">
      <formula>$B44&lt;&gt;""</formula>
    </cfRule>
  </conditionalFormatting>
  <conditionalFormatting sqref="E44">
    <cfRule type="expression" dxfId="7" priority="5" stopIfTrue="1">
      <formula>E44&lt;&gt;""</formula>
    </cfRule>
    <cfRule type="expression" dxfId="6" priority="6" stopIfTrue="1">
      <formula>$B44&lt;&gt;""</formula>
    </cfRule>
  </conditionalFormatting>
  <conditionalFormatting sqref="G43">
    <cfRule type="expression" dxfId="5" priority="3">
      <formula>G44&lt;&gt;""</formula>
    </cfRule>
    <cfRule type="expression" dxfId="4" priority="4">
      <formula>OR(E43="IDR2",E43="IDR9")</formula>
    </cfRule>
  </conditionalFormatting>
  <conditionalFormatting sqref="D43">
    <cfRule type="expression" dxfId="3" priority="15">
      <formula>D43&lt;&gt;""</formula>
    </cfRule>
    <cfRule type="expression" dxfId="2" priority="16">
      <formula>$B43&lt;&gt;""</formula>
    </cfRule>
  </conditionalFormatting>
  <conditionalFormatting sqref="E43">
    <cfRule type="expression" dxfId="1" priority="1" stopIfTrue="1">
      <formula>E43&lt;&gt;""</formula>
    </cfRule>
    <cfRule type="expression" dxfId="0" priority="2" stopIfTrue="1">
      <formula>$B43&lt;&gt;""</formula>
    </cfRule>
  </conditionalFormatting>
  <dataValidations count="9">
    <dataValidation type="textLength" operator="lessThanOrEqual" allowBlank="1" showInputMessage="1" showErrorMessage="1" errorTitle="ACTV" error="Activity Code: maximum 6 characters" sqref="F75:F79 F11:F15 F27:F31 F19:F23 F35:F39 F51:F55 F59:F63 F67:F71 F43:F47">
      <formula1>6</formula1>
    </dataValidation>
    <dataValidation type="textLength" operator="lessThanOrEqual" allowBlank="1" showInputMessage="1" showErrorMessage="1" errorTitle="LOCN" error="Location Cost Sharing: R fund, 6 characters" sqref="G75:G79 G11:G15 G27:G31 G19:G23 G35:G39 G51:G55 G59:G63 G67:G71 G43:G47">
      <formula1>6</formula1>
    </dataValidation>
    <dataValidation type="decimal" allowBlank="1" showInputMessage="1" showErrorMessage="1" errorTitle="%" error="Percent: maximum 100" sqref="H75:H79 H11:H15 H27:H31 H19:H23 H35:H39 H51:H55 H59:H63 H67:H71 H43:H47">
      <formula1>0</formula1>
      <formula2>100</formula2>
    </dataValidation>
    <dataValidation type="whole" allowBlank="1" showInputMessage="1" showErrorMessage="1" errorTitle="ACCT" error="Account Code: 5 digits, 60xxx" sqref="D75:D79 D11:D15 D27:D31 D19:D23 D35:D39 D51:D55 D59:D63 D67:D71 D43:D47">
      <formula1>60110</formula1>
      <formula2>60999</formula2>
    </dataValidation>
    <dataValidation type="whole" allowBlank="1" showInputMessage="1" showErrorMessage="1" errorTitle="ORG" error="ORG: 6 digits" sqref="C75:C79 C11:C15 C27:C31 C19:C23 C35:C39 C51:C55 C59:C63 C67:C71 C43:C47">
      <formula1>100000</formula1>
      <formula2>999999</formula2>
    </dataValidation>
    <dataValidation type="textLength" operator="equal" allowBlank="1" showInputMessage="1" showErrorMessage="1" errorTitle="Home Org" error="Home Org: 6 digits" sqref="C6">
      <formula1>6</formula1>
    </dataValidation>
    <dataValidation type="textLength" operator="equal" allowBlank="1" showInputMessage="1" showErrorMessage="1" errorTitle="Position" error="Position #: 6 digits" sqref="N5">
      <formula1>6</formula1>
    </dataValidation>
    <dataValidation type="textLength" operator="equal" allowBlank="1" showInputMessage="1" showErrorMessage="1" errorTitle="ID" error="Employee ID #: E and 8 digits_x000a_(ex: E00001234, E00012345)" sqref="L5">
      <formula1>9</formula1>
    </dataValidation>
    <dataValidation type="textLength" operator="lessThanOrEqual" allowBlank="1" showInputMessage="1" showErrorMessage="1" errorTitle="Fund" error="Fund #: Maximum 6 characters" sqref="B67:B71 B75:B79 B11:B15 B27:B31 B19:B23 B35:B39 B51:B55 B59:B63 B43:B47">
      <formula1>6</formula1>
    </dataValidation>
  </dataValidations>
  <pageMargins left="0.28000000000000003" right="0.24" top="0.22" bottom="0.09" header="0.05" footer="0"/>
  <pageSetup paperSize="5" scale="71"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3</xdr:col>
                    <xdr:colOff>466725</xdr:colOff>
                    <xdr:row>6</xdr:row>
                    <xdr:rowOff>19050</xdr:rowOff>
                  </from>
                  <to>
                    <xdr:col>4</xdr:col>
                    <xdr:colOff>0</xdr:colOff>
                    <xdr:row>7</xdr:row>
                    <xdr:rowOff>9525</xdr:rowOff>
                  </to>
                </anchor>
              </controlPr>
            </control>
          </mc:Choice>
        </mc:AlternateContent>
        <mc:AlternateContent xmlns:mc="http://schemas.openxmlformats.org/markup-compatibility/2006">
          <mc:Choice Requires="x14">
            <control shapeId="63490" r:id="rId5" name="Check Box 2">
              <controlPr defaultSize="0" autoFill="0" autoLine="0" autoPict="0">
                <anchor moveWithCells="1">
                  <from>
                    <xdr:col>4</xdr:col>
                    <xdr:colOff>438150</xdr:colOff>
                    <xdr:row>6</xdr:row>
                    <xdr:rowOff>19050</xdr:rowOff>
                  </from>
                  <to>
                    <xdr:col>5</xdr:col>
                    <xdr:colOff>66675</xdr:colOff>
                    <xdr:row>7</xdr:row>
                    <xdr:rowOff>9525</xdr:rowOff>
                  </to>
                </anchor>
              </controlPr>
            </control>
          </mc:Choice>
        </mc:AlternateContent>
        <mc:AlternateContent xmlns:mc="http://schemas.openxmlformats.org/markup-compatibility/2006">
          <mc:Choice Requires="x14">
            <control shapeId="63491" r:id="rId6" name="Check Box 3">
              <controlPr defaultSize="0" autoFill="0" autoLine="0" autoPict="0">
                <anchor moveWithCells="1">
                  <from>
                    <xdr:col>5</xdr:col>
                    <xdr:colOff>428625</xdr:colOff>
                    <xdr:row>6</xdr:row>
                    <xdr:rowOff>19050</xdr:rowOff>
                  </from>
                  <to>
                    <xdr:col>6</xdr:col>
                    <xdr:colOff>57150</xdr:colOff>
                    <xdr:row>7</xdr:row>
                    <xdr:rowOff>9525</xdr:rowOff>
                  </to>
                </anchor>
              </controlPr>
            </control>
          </mc:Choice>
        </mc:AlternateContent>
        <mc:AlternateContent xmlns:mc="http://schemas.openxmlformats.org/markup-compatibility/2006">
          <mc:Choice Requires="x14">
            <control shapeId="63492" r:id="rId7" name="Check Box 4">
              <controlPr defaultSize="0" autoFill="0" autoLine="0" autoPict="0">
                <anchor moveWithCells="1">
                  <from>
                    <xdr:col>6</xdr:col>
                    <xdr:colOff>447675</xdr:colOff>
                    <xdr:row>6</xdr:row>
                    <xdr:rowOff>19050</xdr:rowOff>
                  </from>
                  <to>
                    <xdr:col>7</xdr:col>
                    <xdr:colOff>76200</xdr:colOff>
                    <xdr:row>7</xdr:row>
                    <xdr:rowOff>9525</xdr:rowOff>
                  </to>
                </anchor>
              </controlPr>
            </control>
          </mc:Choice>
        </mc:AlternateContent>
        <mc:AlternateContent xmlns:mc="http://schemas.openxmlformats.org/markup-compatibility/2006">
          <mc:Choice Requires="x14">
            <control shapeId="63493" r:id="rId8" name="Check Box 5">
              <controlPr defaultSize="0" autoFill="0" autoLine="0" autoPict="0">
                <anchor moveWithCells="1">
                  <from>
                    <xdr:col>12</xdr:col>
                    <xdr:colOff>647700</xdr:colOff>
                    <xdr:row>6</xdr:row>
                    <xdr:rowOff>19050</xdr:rowOff>
                  </from>
                  <to>
                    <xdr:col>13</xdr:col>
                    <xdr:colOff>47625</xdr:colOff>
                    <xdr:row>7</xdr:row>
                    <xdr:rowOff>9525</xdr:rowOff>
                  </to>
                </anchor>
              </controlPr>
            </control>
          </mc:Choice>
        </mc:AlternateContent>
        <mc:AlternateContent xmlns:mc="http://schemas.openxmlformats.org/markup-compatibility/2006">
          <mc:Choice Requires="x14">
            <control shapeId="63494" r:id="rId9" name="Check Box 6">
              <controlPr defaultSize="0" autoFill="0" autoLine="0" autoPict="0">
                <anchor moveWithCells="1">
                  <from>
                    <xdr:col>7</xdr:col>
                    <xdr:colOff>514350</xdr:colOff>
                    <xdr:row>6</xdr:row>
                    <xdr:rowOff>19050</xdr:rowOff>
                  </from>
                  <to>
                    <xdr:col>8</xdr:col>
                    <xdr:colOff>85725</xdr:colOff>
                    <xdr:row>7</xdr:row>
                    <xdr:rowOff>9525</xdr:rowOff>
                  </to>
                </anchor>
              </controlPr>
            </control>
          </mc:Choice>
        </mc:AlternateContent>
        <mc:AlternateContent xmlns:mc="http://schemas.openxmlformats.org/markup-compatibility/2006">
          <mc:Choice Requires="x14">
            <control shapeId="63495" r:id="rId10" name="Check Box 7">
              <controlPr defaultSize="0" autoFill="0" autoLine="0" autoPict="0">
                <anchor moveWithCells="1">
                  <from>
                    <xdr:col>8</xdr:col>
                    <xdr:colOff>581025</xdr:colOff>
                    <xdr:row>6</xdr:row>
                    <xdr:rowOff>19050</xdr:rowOff>
                  </from>
                  <to>
                    <xdr:col>10</xdr:col>
                    <xdr:colOff>47625</xdr:colOff>
                    <xdr:row>7</xdr:row>
                    <xdr:rowOff>9525</xdr:rowOff>
                  </to>
                </anchor>
              </controlPr>
            </control>
          </mc:Choice>
        </mc:AlternateContent>
        <mc:AlternateContent xmlns:mc="http://schemas.openxmlformats.org/markup-compatibility/2006">
          <mc:Choice Requires="x14">
            <control shapeId="63496" r:id="rId11" name="Check Box 8">
              <controlPr defaultSize="0" autoFill="0" autoLine="0" autoPict="0">
                <anchor moveWithCells="1">
                  <from>
                    <xdr:col>10</xdr:col>
                    <xdr:colOff>571500</xdr:colOff>
                    <xdr:row>6</xdr:row>
                    <xdr:rowOff>0</xdr:rowOff>
                  </from>
                  <to>
                    <xdr:col>11</xdr:col>
                    <xdr:colOff>19050</xdr:colOff>
                    <xdr:row>7</xdr:row>
                    <xdr:rowOff>19050</xdr:rowOff>
                  </to>
                </anchor>
              </controlPr>
            </control>
          </mc:Choice>
        </mc:AlternateContent>
        <mc:AlternateContent xmlns:mc="http://schemas.openxmlformats.org/markup-compatibility/2006">
          <mc:Choice Requires="x14">
            <control shapeId="63497" r:id="rId12" name="Check Box 9">
              <controlPr defaultSize="0" autoFill="0" autoLine="0" autoPict="0">
                <anchor moveWithCells="1">
                  <from>
                    <xdr:col>11</xdr:col>
                    <xdr:colOff>533400</xdr:colOff>
                    <xdr:row>6</xdr:row>
                    <xdr:rowOff>19050</xdr:rowOff>
                  </from>
                  <to>
                    <xdr:col>12</xdr:col>
                    <xdr:colOff>47625</xdr:colOff>
                    <xdr:row>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promptTitle="Request" prompt="If it is a revised form, please check all SM that apply.">
          <x14:formula1>
            <xm:f>Code!$E$4:$E$5</xm:f>
          </x14:formula1>
          <xm:sqref>C7</xm:sqref>
        </x14:dataValidation>
        <x14:dataValidation type="list" allowBlank="1" showInputMessage="1" showErrorMessage="1" errorTitle="Prog" error="Program Code: please select from the drop down list">
          <x14:formula1>
            <xm:f>Code!$D$4:$D$15</xm:f>
          </x14:formula1>
          <xm:sqref>E75:E79 E11:E15 E27:E31 E19:E23 E35:E39 E51:E55 E59:E63 E67:E71 E43:E47</xm:sqref>
        </x14:dataValidation>
        <x14:dataValidation type="list" allowBlank="1" showInputMessage="1" showErrorMessage="1">
          <x14:formula1>
            <xm:f>Code!$A$3:$A$5</xm:f>
          </x14:formula1>
          <xm:sqref>G3</xm:sqref>
        </x14:dataValidation>
        <x14:dataValidation type="list" allowBlank="1" showInputMessage="1" showErrorMessage="1">
          <x14:formula1>
            <xm:f>Code!$B$3:$B$6</xm:f>
          </x14:formula1>
          <xm:sqref>K3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15"/>
  <sheetViews>
    <sheetView workbookViewId="0">
      <selection activeCell="B3" sqref="B3"/>
    </sheetView>
  </sheetViews>
  <sheetFormatPr defaultRowHeight="12.75" x14ac:dyDescent="0.2"/>
  <cols>
    <col min="1" max="1" width="24.33203125" bestFit="1" customWidth="1"/>
    <col min="2" max="2" width="32.6640625" bestFit="1" customWidth="1"/>
    <col min="3" max="3" width="26.6640625" bestFit="1" customWidth="1"/>
    <col min="4" max="4" width="17" bestFit="1" customWidth="1"/>
    <col min="5" max="5" width="10.33203125" bestFit="1" customWidth="1"/>
    <col min="6" max="6" width="13" customWidth="1"/>
  </cols>
  <sheetData>
    <row r="3" spans="1:6" ht="15.75" x14ac:dyDescent="0.25">
      <c r="A3" s="111" t="s">
        <v>129</v>
      </c>
      <c r="B3" s="111" t="s">
        <v>130</v>
      </c>
      <c r="C3" s="112" t="s">
        <v>14</v>
      </c>
      <c r="D3" s="111" t="s">
        <v>27</v>
      </c>
      <c r="E3" s="111" t="s">
        <v>37</v>
      </c>
      <c r="F3" s="111" t="s">
        <v>128</v>
      </c>
    </row>
    <row r="4" spans="1:6" x14ac:dyDescent="0.2">
      <c r="A4" t="s">
        <v>7</v>
      </c>
      <c r="B4">
        <v>2021</v>
      </c>
      <c r="C4" t="s">
        <v>133</v>
      </c>
      <c r="D4" t="s">
        <v>28</v>
      </c>
      <c r="E4" t="s">
        <v>38</v>
      </c>
      <c r="F4" t="s">
        <v>41</v>
      </c>
    </row>
    <row r="5" spans="1:6" x14ac:dyDescent="0.2">
      <c r="A5" t="s">
        <v>6</v>
      </c>
      <c r="B5">
        <v>2020</v>
      </c>
      <c r="C5" t="s">
        <v>135</v>
      </c>
      <c r="D5" t="s">
        <v>29</v>
      </c>
      <c r="E5" t="s">
        <v>39</v>
      </c>
      <c r="F5" t="s">
        <v>42</v>
      </c>
    </row>
    <row r="6" spans="1:6" x14ac:dyDescent="0.2">
      <c r="B6">
        <v>2019</v>
      </c>
      <c r="D6" t="s">
        <v>30</v>
      </c>
    </row>
    <row r="7" spans="1:6" x14ac:dyDescent="0.2">
      <c r="A7" t="s">
        <v>6</v>
      </c>
      <c r="B7">
        <v>2018</v>
      </c>
      <c r="D7" t="s">
        <v>8</v>
      </c>
    </row>
    <row r="8" spans="1:6" x14ac:dyDescent="0.2">
      <c r="D8" t="s">
        <v>31</v>
      </c>
    </row>
    <row r="9" spans="1:6" x14ac:dyDescent="0.2">
      <c r="D9" t="s">
        <v>23</v>
      </c>
    </row>
    <row r="10" spans="1:6" x14ac:dyDescent="0.2">
      <c r="D10" t="s">
        <v>24</v>
      </c>
    </row>
    <row r="11" spans="1:6" x14ac:dyDescent="0.2">
      <c r="D11" t="s">
        <v>25</v>
      </c>
    </row>
    <row r="12" spans="1:6" x14ac:dyDescent="0.2">
      <c r="D12" t="s">
        <v>22</v>
      </c>
    </row>
    <row r="13" spans="1:6" x14ac:dyDescent="0.2">
      <c r="D13" t="s">
        <v>32</v>
      </c>
    </row>
    <row r="14" spans="1:6" x14ac:dyDescent="0.2">
      <c r="D14" t="s">
        <v>26</v>
      </c>
    </row>
    <row r="15" spans="1:6" x14ac:dyDescent="0.2">
      <c r="D15" t="s">
        <v>33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7"/>
  <sheetViews>
    <sheetView zoomScale="115" zoomScaleNormal="115" workbookViewId="0">
      <pane xSplit="2" ySplit="1" topLeftCell="C2" activePane="bottomRight" state="frozen"/>
      <selection activeCell="A10" sqref="A10:J10"/>
      <selection pane="topRight" activeCell="A10" sqref="A10:J10"/>
      <selection pane="bottomLeft" activeCell="A10" sqref="A10:J10"/>
      <selection pane="bottomRight" activeCell="B2" sqref="B2"/>
    </sheetView>
  </sheetViews>
  <sheetFormatPr defaultRowHeight="11.25" x14ac:dyDescent="0.2"/>
  <cols>
    <col min="1" max="1" width="10.33203125" style="104" customWidth="1"/>
    <col min="2" max="2" width="55" style="102" bestFit="1" customWidth="1"/>
    <col min="3" max="4" width="9.33203125" style="102"/>
    <col min="5" max="5" width="16.6640625" style="102" bestFit="1" customWidth="1"/>
    <col min="6" max="6" width="21.6640625" style="102" bestFit="1" customWidth="1"/>
    <col min="7" max="230" width="9.33203125" style="102"/>
    <col min="231" max="231" width="10.33203125" style="102" customWidth="1"/>
    <col min="232" max="232" width="47.6640625" style="102" customWidth="1"/>
    <col min="233" max="233" width="10.33203125" style="102" customWidth="1"/>
    <col min="234" max="234" width="8.1640625" style="102" customWidth="1"/>
    <col min="235" max="235" width="35.33203125" style="102" customWidth="1"/>
    <col min="236" max="236" width="31.83203125" style="102" customWidth="1"/>
    <col min="237" max="237" width="7.83203125" style="102" customWidth="1"/>
    <col min="238" max="245" width="0" style="102" hidden="1" customWidth="1"/>
    <col min="246" max="486" width="9.33203125" style="102"/>
    <col min="487" max="487" width="10.33203125" style="102" customWidth="1"/>
    <col min="488" max="488" width="47.6640625" style="102" customWidth="1"/>
    <col min="489" max="489" width="10.33203125" style="102" customWidth="1"/>
    <col min="490" max="490" width="8.1640625" style="102" customWidth="1"/>
    <col min="491" max="491" width="35.33203125" style="102" customWidth="1"/>
    <col min="492" max="492" width="31.83203125" style="102" customWidth="1"/>
    <col min="493" max="493" width="7.83203125" style="102" customWidth="1"/>
    <col min="494" max="501" width="0" style="102" hidden="1" customWidth="1"/>
    <col min="502" max="742" width="9.33203125" style="102"/>
    <col min="743" max="743" width="10.33203125" style="102" customWidth="1"/>
    <col min="744" max="744" width="47.6640625" style="102" customWidth="1"/>
    <col min="745" max="745" width="10.33203125" style="102" customWidth="1"/>
    <col min="746" max="746" width="8.1640625" style="102" customWidth="1"/>
    <col min="747" max="747" width="35.33203125" style="102" customWidth="1"/>
    <col min="748" max="748" width="31.83203125" style="102" customWidth="1"/>
    <col min="749" max="749" width="7.83203125" style="102" customWidth="1"/>
    <col min="750" max="757" width="0" style="102" hidden="1" customWidth="1"/>
    <col min="758" max="998" width="9.33203125" style="102"/>
    <col min="999" max="999" width="10.33203125" style="102" customWidth="1"/>
    <col min="1000" max="1000" width="47.6640625" style="102" customWidth="1"/>
    <col min="1001" max="1001" width="10.33203125" style="102" customWidth="1"/>
    <col min="1002" max="1002" width="8.1640625" style="102" customWidth="1"/>
    <col min="1003" max="1003" width="35.33203125" style="102" customWidth="1"/>
    <col min="1004" max="1004" width="31.83203125" style="102" customWidth="1"/>
    <col min="1005" max="1005" width="7.83203125" style="102" customWidth="1"/>
    <col min="1006" max="1013" width="0" style="102" hidden="1" customWidth="1"/>
    <col min="1014" max="1254" width="9.33203125" style="102"/>
    <col min="1255" max="1255" width="10.33203125" style="102" customWidth="1"/>
    <col min="1256" max="1256" width="47.6640625" style="102" customWidth="1"/>
    <col min="1257" max="1257" width="10.33203125" style="102" customWidth="1"/>
    <col min="1258" max="1258" width="8.1640625" style="102" customWidth="1"/>
    <col min="1259" max="1259" width="35.33203125" style="102" customWidth="1"/>
    <col min="1260" max="1260" width="31.83203125" style="102" customWidth="1"/>
    <col min="1261" max="1261" width="7.83203125" style="102" customWidth="1"/>
    <col min="1262" max="1269" width="0" style="102" hidden="1" customWidth="1"/>
    <col min="1270" max="1510" width="9.33203125" style="102"/>
    <col min="1511" max="1511" width="10.33203125" style="102" customWidth="1"/>
    <col min="1512" max="1512" width="47.6640625" style="102" customWidth="1"/>
    <col min="1513" max="1513" width="10.33203125" style="102" customWidth="1"/>
    <col min="1514" max="1514" width="8.1640625" style="102" customWidth="1"/>
    <col min="1515" max="1515" width="35.33203125" style="102" customWidth="1"/>
    <col min="1516" max="1516" width="31.83203125" style="102" customWidth="1"/>
    <col min="1517" max="1517" width="7.83203125" style="102" customWidth="1"/>
    <col min="1518" max="1525" width="0" style="102" hidden="1" customWidth="1"/>
    <col min="1526" max="1766" width="9.33203125" style="102"/>
    <col min="1767" max="1767" width="10.33203125" style="102" customWidth="1"/>
    <col min="1768" max="1768" width="47.6640625" style="102" customWidth="1"/>
    <col min="1769" max="1769" width="10.33203125" style="102" customWidth="1"/>
    <col min="1770" max="1770" width="8.1640625" style="102" customWidth="1"/>
    <col min="1771" max="1771" width="35.33203125" style="102" customWidth="1"/>
    <col min="1772" max="1772" width="31.83203125" style="102" customWidth="1"/>
    <col min="1773" max="1773" width="7.83203125" style="102" customWidth="1"/>
    <col min="1774" max="1781" width="0" style="102" hidden="1" customWidth="1"/>
    <col min="1782" max="2022" width="9.33203125" style="102"/>
    <col min="2023" max="2023" width="10.33203125" style="102" customWidth="1"/>
    <col min="2024" max="2024" width="47.6640625" style="102" customWidth="1"/>
    <col min="2025" max="2025" width="10.33203125" style="102" customWidth="1"/>
    <col min="2026" max="2026" width="8.1640625" style="102" customWidth="1"/>
    <col min="2027" max="2027" width="35.33203125" style="102" customWidth="1"/>
    <col min="2028" max="2028" width="31.83203125" style="102" customWidth="1"/>
    <col min="2029" max="2029" width="7.83203125" style="102" customWidth="1"/>
    <col min="2030" max="2037" width="0" style="102" hidden="1" customWidth="1"/>
    <col min="2038" max="2278" width="9.33203125" style="102"/>
    <col min="2279" max="2279" width="10.33203125" style="102" customWidth="1"/>
    <col min="2280" max="2280" width="47.6640625" style="102" customWidth="1"/>
    <col min="2281" max="2281" width="10.33203125" style="102" customWidth="1"/>
    <col min="2282" max="2282" width="8.1640625" style="102" customWidth="1"/>
    <col min="2283" max="2283" width="35.33203125" style="102" customWidth="1"/>
    <col min="2284" max="2284" width="31.83203125" style="102" customWidth="1"/>
    <col min="2285" max="2285" width="7.83203125" style="102" customWidth="1"/>
    <col min="2286" max="2293" width="0" style="102" hidden="1" customWidth="1"/>
    <col min="2294" max="2534" width="9.33203125" style="102"/>
    <col min="2535" max="2535" width="10.33203125" style="102" customWidth="1"/>
    <col min="2536" max="2536" width="47.6640625" style="102" customWidth="1"/>
    <col min="2537" max="2537" width="10.33203125" style="102" customWidth="1"/>
    <col min="2538" max="2538" width="8.1640625" style="102" customWidth="1"/>
    <col min="2539" max="2539" width="35.33203125" style="102" customWidth="1"/>
    <col min="2540" max="2540" width="31.83203125" style="102" customWidth="1"/>
    <col min="2541" max="2541" width="7.83203125" style="102" customWidth="1"/>
    <col min="2542" max="2549" width="0" style="102" hidden="1" customWidth="1"/>
    <col min="2550" max="2790" width="9.33203125" style="102"/>
    <col min="2791" max="2791" width="10.33203125" style="102" customWidth="1"/>
    <col min="2792" max="2792" width="47.6640625" style="102" customWidth="1"/>
    <col min="2793" max="2793" width="10.33203125" style="102" customWidth="1"/>
    <col min="2794" max="2794" width="8.1640625" style="102" customWidth="1"/>
    <col min="2795" max="2795" width="35.33203125" style="102" customWidth="1"/>
    <col min="2796" max="2796" width="31.83203125" style="102" customWidth="1"/>
    <col min="2797" max="2797" width="7.83203125" style="102" customWidth="1"/>
    <col min="2798" max="2805" width="0" style="102" hidden="1" customWidth="1"/>
    <col min="2806" max="3046" width="9.33203125" style="102"/>
    <col min="3047" max="3047" width="10.33203125" style="102" customWidth="1"/>
    <col min="3048" max="3048" width="47.6640625" style="102" customWidth="1"/>
    <col min="3049" max="3049" width="10.33203125" style="102" customWidth="1"/>
    <col min="3050" max="3050" width="8.1640625" style="102" customWidth="1"/>
    <col min="3051" max="3051" width="35.33203125" style="102" customWidth="1"/>
    <col min="3052" max="3052" width="31.83203125" style="102" customWidth="1"/>
    <col min="3053" max="3053" width="7.83203125" style="102" customWidth="1"/>
    <col min="3054" max="3061" width="0" style="102" hidden="1" customWidth="1"/>
    <col min="3062" max="3302" width="9.33203125" style="102"/>
    <col min="3303" max="3303" width="10.33203125" style="102" customWidth="1"/>
    <col min="3304" max="3304" width="47.6640625" style="102" customWidth="1"/>
    <col min="3305" max="3305" width="10.33203125" style="102" customWidth="1"/>
    <col min="3306" max="3306" width="8.1640625" style="102" customWidth="1"/>
    <col min="3307" max="3307" width="35.33203125" style="102" customWidth="1"/>
    <col min="3308" max="3308" width="31.83203125" style="102" customWidth="1"/>
    <col min="3309" max="3309" width="7.83203125" style="102" customWidth="1"/>
    <col min="3310" max="3317" width="0" style="102" hidden="1" customWidth="1"/>
    <col min="3318" max="3558" width="9.33203125" style="102"/>
    <col min="3559" max="3559" width="10.33203125" style="102" customWidth="1"/>
    <col min="3560" max="3560" width="47.6640625" style="102" customWidth="1"/>
    <col min="3561" max="3561" width="10.33203125" style="102" customWidth="1"/>
    <col min="3562" max="3562" width="8.1640625" style="102" customWidth="1"/>
    <col min="3563" max="3563" width="35.33203125" style="102" customWidth="1"/>
    <col min="3564" max="3564" width="31.83203125" style="102" customWidth="1"/>
    <col min="3565" max="3565" width="7.83203125" style="102" customWidth="1"/>
    <col min="3566" max="3573" width="0" style="102" hidden="1" customWidth="1"/>
    <col min="3574" max="3814" width="9.33203125" style="102"/>
    <col min="3815" max="3815" width="10.33203125" style="102" customWidth="1"/>
    <col min="3816" max="3816" width="47.6640625" style="102" customWidth="1"/>
    <col min="3817" max="3817" width="10.33203125" style="102" customWidth="1"/>
    <col min="3818" max="3818" width="8.1640625" style="102" customWidth="1"/>
    <col min="3819" max="3819" width="35.33203125" style="102" customWidth="1"/>
    <col min="3820" max="3820" width="31.83203125" style="102" customWidth="1"/>
    <col min="3821" max="3821" width="7.83203125" style="102" customWidth="1"/>
    <col min="3822" max="3829" width="0" style="102" hidden="1" customWidth="1"/>
    <col min="3830" max="4070" width="9.33203125" style="102"/>
    <col min="4071" max="4071" width="10.33203125" style="102" customWidth="1"/>
    <col min="4072" max="4072" width="47.6640625" style="102" customWidth="1"/>
    <col min="4073" max="4073" width="10.33203125" style="102" customWidth="1"/>
    <col min="4074" max="4074" width="8.1640625" style="102" customWidth="1"/>
    <col min="4075" max="4075" width="35.33203125" style="102" customWidth="1"/>
    <col min="4076" max="4076" width="31.83203125" style="102" customWidth="1"/>
    <col min="4077" max="4077" width="7.83203125" style="102" customWidth="1"/>
    <col min="4078" max="4085" width="0" style="102" hidden="1" customWidth="1"/>
    <col min="4086" max="4326" width="9.33203125" style="102"/>
    <col min="4327" max="4327" width="10.33203125" style="102" customWidth="1"/>
    <col min="4328" max="4328" width="47.6640625" style="102" customWidth="1"/>
    <col min="4329" max="4329" width="10.33203125" style="102" customWidth="1"/>
    <col min="4330" max="4330" width="8.1640625" style="102" customWidth="1"/>
    <col min="4331" max="4331" width="35.33203125" style="102" customWidth="1"/>
    <col min="4332" max="4332" width="31.83203125" style="102" customWidth="1"/>
    <col min="4333" max="4333" width="7.83203125" style="102" customWidth="1"/>
    <col min="4334" max="4341" width="0" style="102" hidden="1" customWidth="1"/>
    <col min="4342" max="4582" width="9.33203125" style="102"/>
    <col min="4583" max="4583" width="10.33203125" style="102" customWidth="1"/>
    <col min="4584" max="4584" width="47.6640625" style="102" customWidth="1"/>
    <col min="4585" max="4585" width="10.33203125" style="102" customWidth="1"/>
    <col min="4586" max="4586" width="8.1640625" style="102" customWidth="1"/>
    <col min="4587" max="4587" width="35.33203125" style="102" customWidth="1"/>
    <col min="4588" max="4588" width="31.83203125" style="102" customWidth="1"/>
    <col min="4589" max="4589" width="7.83203125" style="102" customWidth="1"/>
    <col min="4590" max="4597" width="0" style="102" hidden="1" customWidth="1"/>
    <col min="4598" max="4838" width="9.33203125" style="102"/>
    <col min="4839" max="4839" width="10.33203125" style="102" customWidth="1"/>
    <col min="4840" max="4840" width="47.6640625" style="102" customWidth="1"/>
    <col min="4841" max="4841" width="10.33203125" style="102" customWidth="1"/>
    <col min="4842" max="4842" width="8.1640625" style="102" customWidth="1"/>
    <col min="4843" max="4843" width="35.33203125" style="102" customWidth="1"/>
    <col min="4844" max="4844" width="31.83203125" style="102" customWidth="1"/>
    <col min="4845" max="4845" width="7.83203125" style="102" customWidth="1"/>
    <col min="4846" max="4853" width="0" style="102" hidden="1" customWidth="1"/>
    <col min="4854" max="5094" width="9.33203125" style="102"/>
    <col min="5095" max="5095" width="10.33203125" style="102" customWidth="1"/>
    <col min="5096" max="5096" width="47.6640625" style="102" customWidth="1"/>
    <col min="5097" max="5097" width="10.33203125" style="102" customWidth="1"/>
    <col min="5098" max="5098" width="8.1640625" style="102" customWidth="1"/>
    <col min="5099" max="5099" width="35.33203125" style="102" customWidth="1"/>
    <col min="5100" max="5100" width="31.83203125" style="102" customWidth="1"/>
    <col min="5101" max="5101" width="7.83203125" style="102" customWidth="1"/>
    <col min="5102" max="5109" width="0" style="102" hidden="1" customWidth="1"/>
    <col min="5110" max="5350" width="9.33203125" style="102"/>
    <col min="5351" max="5351" width="10.33203125" style="102" customWidth="1"/>
    <col min="5352" max="5352" width="47.6640625" style="102" customWidth="1"/>
    <col min="5353" max="5353" width="10.33203125" style="102" customWidth="1"/>
    <col min="5354" max="5354" width="8.1640625" style="102" customWidth="1"/>
    <col min="5355" max="5355" width="35.33203125" style="102" customWidth="1"/>
    <col min="5356" max="5356" width="31.83203125" style="102" customWidth="1"/>
    <col min="5357" max="5357" width="7.83203125" style="102" customWidth="1"/>
    <col min="5358" max="5365" width="0" style="102" hidden="1" customWidth="1"/>
    <col min="5366" max="5606" width="9.33203125" style="102"/>
    <col min="5607" max="5607" width="10.33203125" style="102" customWidth="1"/>
    <col min="5608" max="5608" width="47.6640625" style="102" customWidth="1"/>
    <col min="5609" max="5609" width="10.33203125" style="102" customWidth="1"/>
    <col min="5610" max="5610" width="8.1640625" style="102" customWidth="1"/>
    <col min="5611" max="5611" width="35.33203125" style="102" customWidth="1"/>
    <col min="5612" max="5612" width="31.83203125" style="102" customWidth="1"/>
    <col min="5613" max="5613" width="7.83203125" style="102" customWidth="1"/>
    <col min="5614" max="5621" width="0" style="102" hidden="1" customWidth="1"/>
    <col min="5622" max="5862" width="9.33203125" style="102"/>
    <col min="5863" max="5863" width="10.33203125" style="102" customWidth="1"/>
    <col min="5864" max="5864" width="47.6640625" style="102" customWidth="1"/>
    <col min="5865" max="5865" width="10.33203125" style="102" customWidth="1"/>
    <col min="5866" max="5866" width="8.1640625" style="102" customWidth="1"/>
    <col min="5867" max="5867" width="35.33203125" style="102" customWidth="1"/>
    <col min="5868" max="5868" width="31.83203125" style="102" customWidth="1"/>
    <col min="5869" max="5869" width="7.83203125" style="102" customWidth="1"/>
    <col min="5870" max="5877" width="0" style="102" hidden="1" customWidth="1"/>
    <col min="5878" max="6118" width="9.33203125" style="102"/>
    <col min="6119" max="6119" width="10.33203125" style="102" customWidth="1"/>
    <col min="6120" max="6120" width="47.6640625" style="102" customWidth="1"/>
    <col min="6121" max="6121" width="10.33203125" style="102" customWidth="1"/>
    <col min="6122" max="6122" width="8.1640625" style="102" customWidth="1"/>
    <col min="6123" max="6123" width="35.33203125" style="102" customWidth="1"/>
    <col min="6124" max="6124" width="31.83203125" style="102" customWidth="1"/>
    <col min="6125" max="6125" width="7.83203125" style="102" customWidth="1"/>
    <col min="6126" max="6133" width="0" style="102" hidden="1" customWidth="1"/>
    <col min="6134" max="6374" width="9.33203125" style="102"/>
    <col min="6375" max="6375" width="10.33203125" style="102" customWidth="1"/>
    <col min="6376" max="6376" width="47.6640625" style="102" customWidth="1"/>
    <col min="6377" max="6377" width="10.33203125" style="102" customWidth="1"/>
    <col min="6378" max="6378" width="8.1640625" style="102" customWidth="1"/>
    <col min="6379" max="6379" width="35.33203125" style="102" customWidth="1"/>
    <col min="6380" max="6380" width="31.83203125" style="102" customWidth="1"/>
    <col min="6381" max="6381" width="7.83203125" style="102" customWidth="1"/>
    <col min="6382" max="6389" width="0" style="102" hidden="1" customWidth="1"/>
    <col min="6390" max="6630" width="9.33203125" style="102"/>
    <col min="6631" max="6631" width="10.33203125" style="102" customWidth="1"/>
    <col min="6632" max="6632" width="47.6640625" style="102" customWidth="1"/>
    <col min="6633" max="6633" width="10.33203125" style="102" customWidth="1"/>
    <col min="6634" max="6634" width="8.1640625" style="102" customWidth="1"/>
    <col min="6635" max="6635" width="35.33203125" style="102" customWidth="1"/>
    <col min="6636" max="6636" width="31.83203125" style="102" customWidth="1"/>
    <col min="6637" max="6637" width="7.83203125" style="102" customWidth="1"/>
    <col min="6638" max="6645" width="0" style="102" hidden="1" customWidth="1"/>
    <col min="6646" max="6886" width="9.33203125" style="102"/>
    <col min="6887" max="6887" width="10.33203125" style="102" customWidth="1"/>
    <col min="6888" max="6888" width="47.6640625" style="102" customWidth="1"/>
    <col min="6889" max="6889" width="10.33203125" style="102" customWidth="1"/>
    <col min="6890" max="6890" width="8.1640625" style="102" customWidth="1"/>
    <col min="6891" max="6891" width="35.33203125" style="102" customWidth="1"/>
    <col min="6892" max="6892" width="31.83203125" style="102" customWidth="1"/>
    <col min="6893" max="6893" width="7.83203125" style="102" customWidth="1"/>
    <col min="6894" max="6901" width="0" style="102" hidden="1" customWidth="1"/>
    <col min="6902" max="7142" width="9.33203125" style="102"/>
    <col min="7143" max="7143" width="10.33203125" style="102" customWidth="1"/>
    <col min="7144" max="7144" width="47.6640625" style="102" customWidth="1"/>
    <col min="7145" max="7145" width="10.33203125" style="102" customWidth="1"/>
    <col min="7146" max="7146" width="8.1640625" style="102" customWidth="1"/>
    <col min="7147" max="7147" width="35.33203125" style="102" customWidth="1"/>
    <col min="7148" max="7148" width="31.83203125" style="102" customWidth="1"/>
    <col min="7149" max="7149" width="7.83203125" style="102" customWidth="1"/>
    <col min="7150" max="7157" width="0" style="102" hidden="1" customWidth="1"/>
    <col min="7158" max="7398" width="9.33203125" style="102"/>
    <col min="7399" max="7399" width="10.33203125" style="102" customWidth="1"/>
    <col min="7400" max="7400" width="47.6640625" style="102" customWidth="1"/>
    <col min="7401" max="7401" width="10.33203125" style="102" customWidth="1"/>
    <col min="7402" max="7402" width="8.1640625" style="102" customWidth="1"/>
    <col min="7403" max="7403" width="35.33203125" style="102" customWidth="1"/>
    <col min="7404" max="7404" width="31.83203125" style="102" customWidth="1"/>
    <col min="7405" max="7405" width="7.83203125" style="102" customWidth="1"/>
    <col min="7406" max="7413" width="0" style="102" hidden="1" customWidth="1"/>
    <col min="7414" max="7654" width="9.33203125" style="102"/>
    <col min="7655" max="7655" width="10.33203125" style="102" customWidth="1"/>
    <col min="7656" max="7656" width="47.6640625" style="102" customWidth="1"/>
    <col min="7657" max="7657" width="10.33203125" style="102" customWidth="1"/>
    <col min="7658" max="7658" width="8.1640625" style="102" customWidth="1"/>
    <col min="7659" max="7659" width="35.33203125" style="102" customWidth="1"/>
    <col min="7660" max="7660" width="31.83203125" style="102" customWidth="1"/>
    <col min="7661" max="7661" width="7.83203125" style="102" customWidth="1"/>
    <col min="7662" max="7669" width="0" style="102" hidden="1" customWidth="1"/>
    <col min="7670" max="7910" width="9.33203125" style="102"/>
    <col min="7911" max="7911" width="10.33203125" style="102" customWidth="1"/>
    <col min="7912" max="7912" width="47.6640625" style="102" customWidth="1"/>
    <col min="7913" max="7913" width="10.33203125" style="102" customWidth="1"/>
    <col min="7914" max="7914" width="8.1640625" style="102" customWidth="1"/>
    <col min="7915" max="7915" width="35.33203125" style="102" customWidth="1"/>
    <col min="7916" max="7916" width="31.83203125" style="102" customWidth="1"/>
    <col min="7917" max="7917" width="7.83203125" style="102" customWidth="1"/>
    <col min="7918" max="7925" width="0" style="102" hidden="1" customWidth="1"/>
    <col min="7926" max="8166" width="9.33203125" style="102"/>
    <col min="8167" max="8167" width="10.33203125" style="102" customWidth="1"/>
    <col min="8168" max="8168" width="47.6640625" style="102" customWidth="1"/>
    <col min="8169" max="8169" width="10.33203125" style="102" customWidth="1"/>
    <col min="8170" max="8170" width="8.1640625" style="102" customWidth="1"/>
    <col min="8171" max="8171" width="35.33203125" style="102" customWidth="1"/>
    <col min="8172" max="8172" width="31.83203125" style="102" customWidth="1"/>
    <col min="8173" max="8173" width="7.83203125" style="102" customWidth="1"/>
    <col min="8174" max="8181" width="0" style="102" hidden="1" customWidth="1"/>
    <col min="8182" max="8422" width="9.33203125" style="102"/>
    <col min="8423" max="8423" width="10.33203125" style="102" customWidth="1"/>
    <col min="8424" max="8424" width="47.6640625" style="102" customWidth="1"/>
    <col min="8425" max="8425" width="10.33203125" style="102" customWidth="1"/>
    <col min="8426" max="8426" width="8.1640625" style="102" customWidth="1"/>
    <col min="8427" max="8427" width="35.33203125" style="102" customWidth="1"/>
    <col min="8428" max="8428" width="31.83203125" style="102" customWidth="1"/>
    <col min="8429" max="8429" width="7.83203125" style="102" customWidth="1"/>
    <col min="8430" max="8437" width="0" style="102" hidden="1" customWidth="1"/>
    <col min="8438" max="8678" width="9.33203125" style="102"/>
    <col min="8679" max="8679" width="10.33203125" style="102" customWidth="1"/>
    <col min="8680" max="8680" width="47.6640625" style="102" customWidth="1"/>
    <col min="8681" max="8681" width="10.33203125" style="102" customWidth="1"/>
    <col min="8682" max="8682" width="8.1640625" style="102" customWidth="1"/>
    <col min="8683" max="8683" width="35.33203125" style="102" customWidth="1"/>
    <col min="8684" max="8684" width="31.83203125" style="102" customWidth="1"/>
    <col min="8685" max="8685" width="7.83203125" style="102" customWidth="1"/>
    <col min="8686" max="8693" width="0" style="102" hidden="1" customWidth="1"/>
    <col min="8694" max="8934" width="9.33203125" style="102"/>
    <col min="8935" max="8935" width="10.33203125" style="102" customWidth="1"/>
    <col min="8936" max="8936" width="47.6640625" style="102" customWidth="1"/>
    <col min="8937" max="8937" width="10.33203125" style="102" customWidth="1"/>
    <col min="8938" max="8938" width="8.1640625" style="102" customWidth="1"/>
    <col min="8939" max="8939" width="35.33203125" style="102" customWidth="1"/>
    <col min="8940" max="8940" width="31.83203125" style="102" customWidth="1"/>
    <col min="8941" max="8941" width="7.83203125" style="102" customWidth="1"/>
    <col min="8942" max="8949" width="0" style="102" hidden="1" customWidth="1"/>
    <col min="8950" max="9190" width="9.33203125" style="102"/>
    <col min="9191" max="9191" width="10.33203125" style="102" customWidth="1"/>
    <col min="9192" max="9192" width="47.6640625" style="102" customWidth="1"/>
    <col min="9193" max="9193" width="10.33203125" style="102" customWidth="1"/>
    <col min="9194" max="9194" width="8.1640625" style="102" customWidth="1"/>
    <col min="9195" max="9195" width="35.33203125" style="102" customWidth="1"/>
    <col min="9196" max="9196" width="31.83203125" style="102" customWidth="1"/>
    <col min="9197" max="9197" width="7.83203125" style="102" customWidth="1"/>
    <col min="9198" max="9205" width="0" style="102" hidden="1" customWidth="1"/>
    <col min="9206" max="9446" width="9.33203125" style="102"/>
    <col min="9447" max="9447" width="10.33203125" style="102" customWidth="1"/>
    <col min="9448" max="9448" width="47.6640625" style="102" customWidth="1"/>
    <col min="9449" max="9449" width="10.33203125" style="102" customWidth="1"/>
    <col min="9450" max="9450" width="8.1640625" style="102" customWidth="1"/>
    <col min="9451" max="9451" width="35.33203125" style="102" customWidth="1"/>
    <col min="9452" max="9452" width="31.83203125" style="102" customWidth="1"/>
    <col min="9453" max="9453" width="7.83203125" style="102" customWidth="1"/>
    <col min="9454" max="9461" width="0" style="102" hidden="1" customWidth="1"/>
    <col min="9462" max="9702" width="9.33203125" style="102"/>
    <col min="9703" max="9703" width="10.33203125" style="102" customWidth="1"/>
    <col min="9704" max="9704" width="47.6640625" style="102" customWidth="1"/>
    <col min="9705" max="9705" width="10.33203125" style="102" customWidth="1"/>
    <col min="9706" max="9706" width="8.1640625" style="102" customWidth="1"/>
    <col min="9707" max="9707" width="35.33203125" style="102" customWidth="1"/>
    <col min="9708" max="9708" width="31.83203125" style="102" customWidth="1"/>
    <col min="9709" max="9709" width="7.83203125" style="102" customWidth="1"/>
    <col min="9710" max="9717" width="0" style="102" hidden="1" customWidth="1"/>
    <col min="9718" max="9958" width="9.33203125" style="102"/>
    <col min="9959" max="9959" width="10.33203125" style="102" customWidth="1"/>
    <col min="9960" max="9960" width="47.6640625" style="102" customWidth="1"/>
    <col min="9961" max="9961" width="10.33203125" style="102" customWidth="1"/>
    <col min="9962" max="9962" width="8.1640625" style="102" customWidth="1"/>
    <col min="9963" max="9963" width="35.33203125" style="102" customWidth="1"/>
    <col min="9964" max="9964" width="31.83203125" style="102" customWidth="1"/>
    <col min="9965" max="9965" width="7.83203125" style="102" customWidth="1"/>
    <col min="9966" max="9973" width="0" style="102" hidden="1" customWidth="1"/>
    <col min="9974" max="10214" width="9.33203125" style="102"/>
    <col min="10215" max="10215" width="10.33203125" style="102" customWidth="1"/>
    <col min="10216" max="10216" width="47.6640625" style="102" customWidth="1"/>
    <col min="10217" max="10217" width="10.33203125" style="102" customWidth="1"/>
    <col min="10218" max="10218" width="8.1640625" style="102" customWidth="1"/>
    <col min="10219" max="10219" width="35.33203125" style="102" customWidth="1"/>
    <col min="10220" max="10220" width="31.83203125" style="102" customWidth="1"/>
    <col min="10221" max="10221" width="7.83203125" style="102" customWidth="1"/>
    <col min="10222" max="10229" width="0" style="102" hidden="1" customWidth="1"/>
    <col min="10230" max="10470" width="9.33203125" style="102"/>
    <col min="10471" max="10471" width="10.33203125" style="102" customWidth="1"/>
    <col min="10472" max="10472" width="47.6640625" style="102" customWidth="1"/>
    <col min="10473" max="10473" width="10.33203125" style="102" customWidth="1"/>
    <col min="10474" max="10474" width="8.1640625" style="102" customWidth="1"/>
    <col min="10475" max="10475" width="35.33203125" style="102" customWidth="1"/>
    <col min="10476" max="10476" width="31.83203125" style="102" customWidth="1"/>
    <col min="10477" max="10477" width="7.83203125" style="102" customWidth="1"/>
    <col min="10478" max="10485" width="0" style="102" hidden="1" customWidth="1"/>
    <col min="10486" max="10726" width="9.33203125" style="102"/>
    <col min="10727" max="10727" width="10.33203125" style="102" customWidth="1"/>
    <col min="10728" max="10728" width="47.6640625" style="102" customWidth="1"/>
    <col min="10729" max="10729" width="10.33203125" style="102" customWidth="1"/>
    <col min="10730" max="10730" width="8.1640625" style="102" customWidth="1"/>
    <col min="10731" max="10731" width="35.33203125" style="102" customWidth="1"/>
    <col min="10732" max="10732" width="31.83203125" style="102" customWidth="1"/>
    <col min="10733" max="10733" width="7.83203125" style="102" customWidth="1"/>
    <col min="10734" max="10741" width="0" style="102" hidden="1" customWidth="1"/>
    <col min="10742" max="10982" width="9.33203125" style="102"/>
    <col min="10983" max="10983" width="10.33203125" style="102" customWidth="1"/>
    <col min="10984" max="10984" width="47.6640625" style="102" customWidth="1"/>
    <col min="10985" max="10985" width="10.33203125" style="102" customWidth="1"/>
    <col min="10986" max="10986" width="8.1640625" style="102" customWidth="1"/>
    <col min="10987" max="10987" width="35.33203125" style="102" customWidth="1"/>
    <col min="10988" max="10988" width="31.83203125" style="102" customWidth="1"/>
    <col min="10989" max="10989" width="7.83203125" style="102" customWidth="1"/>
    <col min="10990" max="10997" width="0" style="102" hidden="1" customWidth="1"/>
    <col min="10998" max="11238" width="9.33203125" style="102"/>
    <col min="11239" max="11239" width="10.33203125" style="102" customWidth="1"/>
    <col min="11240" max="11240" width="47.6640625" style="102" customWidth="1"/>
    <col min="11241" max="11241" width="10.33203125" style="102" customWidth="1"/>
    <col min="11242" max="11242" width="8.1640625" style="102" customWidth="1"/>
    <col min="11243" max="11243" width="35.33203125" style="102" customWidth="1"/>
    <col min="11244" max="11244" width="31.83203125" style="102" customWidth="1"/>
    <col min="11245" max="11245" width="7.83203125" style="102" customWidth="1"/>
    <col min="11246" max="11253" width="0" style="102" hidden="1" customWidth="1"/>
    <col min="11254" max="11494" width="9.33203125" style="102"/>
    <col min="11495" max="11495" width="10.33203125" style="102" customWidth="1"/>
    <col min="11496" max="11496" width="47.6640625" style="102" customWidth="1"/>
    <col min="11497" max="11497" width="10.33203125" style="102" customWidth="1"/>
    <col min="11498" max="11498" width="8.1640625" style="102" customWidth="1"/>
    <col min="11499" max="11499" width="35.33203125" style="102" customWidth="1"/>
    <col min="11500" max="11500" width="31.83203125" style="102" customWidth="1"/>
    <col min="11501" max="11501" width="7.83203125" style="102" customWidth="1"/>
    <col min="11502" max="11509" width="0" style="102" hidden="1" customWidth="1"/>
    <col min="11510" max="11750" width="9.33203125" style="102"/>
    <col min="11751" max="11751" width="10.33203125" style="102" customWidth="1"/>
    <col min="11752" max="11752" width="47.6640625" style="102" customWidth="1"/>
    <col min="11753" max="11753" width="10.33203125" style="102" customWidth="1"/>
    <col min="11754" max="11754" width="8.1640625" style="102" customWidth="1"/>
    <col min="11755" max="11755" width="35.33203125" style="102" customWidth="1"/>
    <col min="11756" max="11756" width="31.83203125" style="102" customWidth="1"/>
    <col min="11757" max="11757" width="7.83203125" style="102" customWidth="1"/>
    <col min="11758" max="11765" width="0" style="102" hidden="1" customWidth="1"/>
    <col min="11766" max="12006" width="9.33203125" style="102"/>
    <col min="12007" max="12007" width="10.33203125" style="102" customWidth="1"/>
    <col min="12008" max="12008" width="47.6640625" style="102" customWidth="1"/>
    <col min="12009" max="12009" width="10.33203125" style="102" customWidth="1"/>
    <col min="12010" max="12010" width="8.1640625" style="102" customWidth="1"/>
    <col min="12011" max="12011" width="35.33203125" style="102" customWidth="1"/>
    <col min="12012" max="12012" width="31.83203125" style="102" customWidth="1"/>
    <col min="12013" max="12013" width="7.83203125" style="102" customWidth="1"/>
    <col min="12014" max="12021" width="0" style="102" hidden="1" customWidth="1"/>
    <col min="12022" max="12262" width="9.33203125" style="102"/>
    <col min="12263" max="12263" width="10.33203125" style="102" customWidth="1"/>
    <col min="12264" max="12264" width="47.6640625" style="102" customWidth="1"/>
    <col min="12265" max="12265" width="10.33203125" style="102" customWidth="1"/>
    <col min="12266" max="12266" width="8.1640625" style="102" customWidth="1"/>
    <col min="12267" max="12267" width="35.33203125" style="102" customWidth="1"/>
    <col min="12268" max="12268" width="31.83203125" style="102" customWidth="1"/>
    <col min="12269" max="12269" width="7.83203125" style="102" customWidth="1"/>
    <col min="12270" max="12277" width="0" style="102" hidden="1" customWidth="1"/>
    <col min="12278" max="12518" width="9.33203125" style="102"/>
    <col min="12519" max="12519" width="10.33203125" style="102" customWidth="1"/>
    <col min="12520" max="12520" width="47.6640625" style="102" customWidth="1"/>
    <col min="12521" max="12521" width="10.33203125" style="102" customWidth="1"/>
    <col min="12522" max="12522" width="8.1640625" style="102" customWidth="1"/>
    <col min="12523" max="12523" width="35.33203125" style="102" customWidth="1"/>
    <col min="12524" max="12524" width="31.83203125" style="102" customWidth="1"/>
    <col min="12525" max="12525" width="7.83203125" style="102" customWidth="1"/>
    <col min="12526" max="12533" width="0" style="102" hidden="1" customWidth="1"/>
    <col min="12534" max="12774" width="9.33203125" style="102"/>
    <col min="12775" max="12775" width="10.33203125" style="102" customWidth="1"/>
    <col min="12776" max="12776" width="47.6640625" style="102" customWidth="1"/>
    <col min="12777" max="12777" width="10.33203125" style="102" customWidth="1"/>
    <col min="12778" max="12778" width="8.1640625" style="102" customWidth="1"/>
    <col min="12779" max="12779" width="35.33203125" style="102" customWidth="1"/>
    <col min="12780" max="12780" width="31.83203125" style="102" customWidth="1"/>
    <col min="12781" max="12781" width="7.83203125" style="102" customWidth="1"/>
    <col min="12782" max="12789" width="0" style="102" hidden="1" customWidth="1"/>
    <col min="12790" max="13030" width="9.33203125" style="102"/>
    <col min="13031" max="13031" width="10.33203125" style="102" customWidth="1"/>
    <col min="13032" max="13032" width="47.6640625" style="102" customWidth="1"/>
    <col min="13033" max="13033" width="10.33203125" style="102" customWidth="1"/>
    <col min="13034" max="13034" width="8.1640625" style="102" customWidth="1"/>
    <col min="13035" max="13035" width="35.33203125" style="102" customWidth="1"/>
    <col min="13036" max="13036" width="31.83203125" style="102" customWidth="1"/>
    <col min="13037" max="13037" width="7.83203125" style="102" customWidth="1"/>
    <col min="13038" max="13045" width="0" style="102" hidden="1" customWidth="1"/>
    <col min="13046" max="13286" width="9.33203125" style="102"/>
    <col min="13287" max="13287" width="10.33203125" style="102" customWidth="1"/>
    <col min="13288" max="13288" width="47.6640625" style="102" customWidth="1"/>
    <col min="13289" max="13289" width="10.33203125" style="102" customWidth="1"/>
    <col min="13290" max="13290" width="8.1640625" style="102" customWidth="1"/>
    <col min="13291" max="13291" width="35.33203125" style="102" customWidth="1"/>
    <col min="13292" max="13292" width="31.83203125" style="102" customWidth="1"/>
    <col min="13293" max="13293" width="7.83203125" style="102" customWidth="1"/>
    <col min="13294" max="13301" width="0" style="102" hidden="1" customWidth="1"/>
    <col min="13302" max="13542" width="9.33203125" style="102"/>
    <col min="13543" max="13543" width="10.33203125" style="102" customWidth="1"/>
    <col min="13544" max="13544" width="47.6640625" style="102" customWidth="1"/>
    <col min="13545" max="13545" width="10.33203125" style="102" customWidth="1"/>
    <col min="13546" max="13546" width="8.1640625" style="102" customWidth="1"/>
    <col min="13547" max="13547" width="35.33203125" style="102" customWidth="1"/>
    <col min="13548" max="13548" width="31.83203125" style="102" customWidth="1"/>
    <col min="13549" max="13549" width="7.83203125" style="102" customWidth="1"/>
    <col min="13550" max="13557" width="0" style="102" hidden="1" customWidth="1"/>
    <col min="13558" max="13798" width="9.33203125" style="102"/>
    <col min="13799" max="13799" width="10.33203125" style="102" customWidth="1"/>
    <col min="13800" max="13800" width="47.6640625" style="102" customWidth="1"/>
    <col min="13801" max="13801" width="10.33203125" style="102" customWidth="1"/>
    <col min="13802" max="13802" width="8.1640625" style="102" customWidth="1"/>
    <col min="13803" max="13803" width="35.33203125" style="102" customWidth="1"/>
    <col min="13804" max="13804" width="31.83203125" style="102" customWidth="1"/>
    <col min="13805" max="13805" width="7.83203125" style="102" customWidth="1"/>
    <col min="13806" max="13813" width="0" style="102" hidden="1" customWidth="1"/>
    <col min="13814" max="14054" width="9.33203125" style="102"/>
    <col min="14055" max="14055" width="10.33203125" style="102" customWidth="1"/>
    <col min="14056" max="14056" width="47.6640625" style="102" customWidth="1"/>
    <col min="14057" max="14057" width="10.33203125" style="102" customWidth="1"/>
    <col min="14058" max="14058" width="8.1640625" style="102" customWidth="1"/>
    <col min="14059" max="14059" width="35.33203125" style="102" customWidth="1"/>
    <col min="14060" max="14060" width="31.83203125" style="102" customWidth="1"/>
    <col min="14061" max="14061" width="7.83203125" style="102" customWidth="1"/>
    <col min="14062" max="14069" width="0" style="102" hidden="1" customWidth="1"/>
    <col min="14070" max="14310" width="9.33203125" style="102"/>
    <col min="14311" max="14311" width="10.33203125" style="102" customWidth="1"/>
    <col min="14312" max="14312" width="47.6640625" style="102" customWidth="1"/>
    <col min="14313" max="14313" width="10.33203125" style="102" customWidth="1"/>
    <col min="14314" max="14314" width="8.1640625" style="102" customWidth="1"/>
    <col min="14315" max="14315" width="35.33203125" style="102" customWidth="1"/>
    <col min="14316" max="14316" width="31.83203125" style="102" customWidth="1"/>
    <col min="14317" max="14317" width="7.83203125" style="102" customWidth="1"/>
    <col min="14318" max="14325" width="0" style="102" hidden="1" customWidth="1"/>
    <col min="14326" max="14566" width="9.33203125" style="102"/>
    <col min="14567" max="14567" width="10.33203125" style="102" customWidth="1"/>
    <col min="14568" max="14568" width="47.6640625" style="102" customWidth="1"/>
    <col min="14569" max="14569" width="10.33203125" style="102" customWidth="1"/>
    <col min="14570" max="14570" width="8.1640625" style="102" customWidth="1"/>
    <col min="14571" max="14571" width="35.33203125" style="102" customWidth="1"/>
    <col min="14572" max="14572" width="31.83203125" style="102" customWidth="1"/>
    <col min="14573" max="14573" width="7.83203125" style="102" customWidth="1"/>
    <col min="14574" max="14581" width="0" style="102" hidden="1" customWidth="1"/>
    <col min="14582" max="14822" width="9.33203125" style="102"/>
    <col min="14823" max="14823" width="10.33203125" style="102" customWidth="1"/>
    <col min="14824" max="14824" width="47.6640625" style="102" customWidth="1"/>
    <col min="14825" max="14825" width="10.33203125" style="102" customWidth="1"/>
    <col min="14826" max="14826" width="8.1640625" style="102" customWidth="1"/>
    <col min="14827" max="14827" width="35.33203125" style="102" customWidth="1"/>
    <col min="14828" max="14828" width="31.83203125" style="102" customWidth="1"/>
    <col min="14829" max="14829" width="7.83203125" style="102" customWidth="1"/>
    <col min="14830" max="14837" width="0" style="102" hidden="1" customWidth="1"/>
    <col min="14838" max="15078" width="9.33203125" style="102"/>
    <col min="15079" max="15079" width="10.33203125" style="102" customWidth="1"/>
    <col min="15080" max="15080" width="47.6640625" style="102" customWidth="1"/>
    <col min="15081" max="15081" width="10.33203125" style="102" customWidth="1"/>
    <col min="15082" max="15082" width="8.1640625" style="102" customWidth="1"/>
    <col min="15083" max="15083" width="35.33203125" style="102" customWidth="1"/>
    <col min="15084" max="15084" width="31.83203125" style="102" customWidth="1"/>
    <col min="15085" max="15085" width="7.83203125" style="102" customWidth="1"/>
    <col min="15086" max="15093" width="0" style="102" hidden="1" customWidth="1"/>
    <col min="15094" max="15334" width="9.33203125" style="102"/>
    <col min="15335" max="15335" width="10.33203125" style="102" customWidth="1"/>
    <col min="15336" max="15336" width="47.6640625" style="102" customWidth="1"/>
    <col min="15337" max="15337" width="10.33203125" style="102" customWidth="1"/>
    <col min="15338" max="15338" width="8.1640625" style="102" customWidth="1"/>
    <col min="15339" max="15339" width="35.33203125" style="102" customWidth="1"/>
    <col min="15340" max="15340" width="31.83203125" style="102" customWidth="1"/>
    <col min="15341" max="15341" width="7.83203125" style="102" customWidth="1"/>
    <col min="15342" max="15349" width="0" style="102" hidden="1" customWidth="1"/>
    <col min="15350" max="15590" width="9.33203125" style="102"/>
    <col min="15591" max="15591" width="10.33203125" style="102" customWidth="1"/>
    <col min="15592" max="15592" width="47.6640625" style="102" customWidth="1"/>
    <col min="15593" max="15593" width="10.33203125" style="102" customWidth="1"/>
    <col min="15594" max="15594" width="8.1640625" style="102" customWidth="1"/>
    <col min="15595" max="15595" width="35.33203125" style="102" customWidth="1"/>
    <col min="15596" max="15596" width="31.83203125" style="102" customWidth="1"/>
    <col min="15597" max="15597" width="7.83203125" style="102" customWidth="1"/>
    <col min="15598" max="15605" width="0" style="102" hidden="1" customWidth="1"/>
    <col min="15606" max="15846" width="9.33203125" style="102"/>
    <col min="15847" max="15847" width="10.33203125" style="102" customWidth="1"/>
    <col min="15848" max="15848" width="47.6640625" style="102" customWidth="1"/>
    <col min="15849" max="15849" width="10.33203125" style="102" customWidth="1"/>
    <col min="15850" max="15850" width="8.1640625" style="102" customWidth="1"/>
    <col min="15851" max="15851" width="35.33203125" style="102" customWidth="1"/>
    <col min="15852" max="15852" width="31.83203125" style="102" customWidth="1"/>
    <col min="15853" max="15853" width="7.83203125" style="102" customWidth="1"/>
    <col min="15854" max="15861" width="0" style="102" hidden="1" customWidth="1"/>
    <col min="15862" max="16102" width="9.33203125" style="102"/>
    <col min="16103" max="16103" width="10.33203125" style="102" customWidth="1"/>
    <col min="16104" max="16104" width="47.6640625" style="102" customWidth="1"/>
    <col min="16105" max="16105" width="10.33203125" style="102" customWidth="1"/>
    <col min="16106" max="16106" width="8.1640625" style="102" customWidth="1"/>
    <col min="16107" max="16107" width="35.33203125" style="102" customWidth="1"/>
    <col min="16108" max="16108" width="31.83203125" style="102" customWidth="1"/>
    <col min="16109" max="16109" width="7.83203125" style="102" customWidth="1"/>
    <col min="16110" max="16117" width="0" style="102" hidden="1" customWidth="1"/>
    <col min="16118" max="16384" width="9.33203125" style="102"/>
  </cols>
  <sheetData>
    <row r="1" spans="1:7" s="69" customFormat="1" ht="12.75" x14ac:dyDescent="0.2">
      <c r="A1" s="67" t="s">
        <v>43</v>
      </c>
      <c r="B1" s="68" t="s">
        <v>44</v>
      </c>
    </row>
    <row r="2" spans="1:7" s="72" customFormat="1" ht="12" customHeight="1" thickBot="1" x14ac:dyDescent="0.25">
      <c r="A2" s="70">
        <v>113000</v>
      </c>
      <c r="B2" s="71" t="s">
        <v>47</v>
      </c>
      <c r="E2" s="105" t="s">
        <v>111</v>
      </c>
      <c r="F2" t="s">
        <v>113</v>
      </c>
      <c r="G2"/>
    </row>
    <row r="3" spans="1:7" s="72" customFormat="1" ht="12" customHeight="1" thickBot="1" x14ac:dyDescent="0.25">
      <c r="A3" s="73">
        <v>113906</v>
      </c>
      <c r="B3" s="74" t="s">
        <v>48</v>
      </c>
      <c r="E3" s="106">
        <v>113000</v>
      </c>
      <c r="F3" s="107">
        <v>1</v>
      </c>
      <c r="G3"/>
    </row>
    <row r="4" spans="1:7" s="72" customFormat="1" ht="12" customHeight="1" thickBot="1" x14ac:dyDescent="0.25">
      <c r="A4" s="70">
        <v>130000</v>
      </c>
      <c r="B4" s="71" t="s">
        <v>109</v>
      </c>
      <c r="E4" s="106">
        <v>113906</v>
      </c>
      <c r="F4" s="107">
        <v>1</v>
      </c>
      <c r="G4"/>
    </row>
    <row r="5" spans="1:7" s="72" customFormat="1" ht="12" customHeight="1" thickBot="1" x14ac:dyDescent="0.25">
      <c r="A5" s="70">
        <v>143000</v>
      </c>
      <c r="B5" s="71" t="s">
        <v>49</v>
      </c>
      <c r="E5" s="106">
        <v>130000</v>
      </c>
      <c r="F5" s="107">
        <v>1</v>
      </c>
      <c r="G5"/>
    </row>
    <row r="6" spans="1:7" s="72" customFormat="1" ht="12" customHeight="1" thickBot="1" x14ac:dyDescent="0.25">
      <c r="A6" s="70">
        <v>153000</v>
      </c>
      <c r="B6" s="71" t="s">
        <v>117</v>
      </c>
      <c r="E6" s="106">
        <v>143000</v>
      </c>
      <c r="F6" s="107">
        <v>1</v>
      </c>
      <c r="G6"/>
    </row>
    <row r="7" spans="1:7" s="72" customFormat="1" ht="12" customHeight="1" thickBot="1" x14ac:dyDescent="0.25">
      <c r="A7" s="70">
        <v>158000</v>
      </c>
      <c r="B7" s="71" t="s">
        <v>118</v>
      </c>
      <c r="E7" s="106">
        <v>153000</v>
      </c>
      <c r="F7" s="107">
        <v>1</v>
      </c>
      <c r="G7"/>
    </row>
    <row r="8" spans="1:7" s="72" customFormat="1" ht="12" customHeight="1" thickBot="1" x14ac:dyDescent="0.25">
      <c r="A8" s="70" t="s">
        <v>45</v>
      </c>
      <c r="B8" s="71" t="s">
        <v>50</v>
      </c>
      <c r="E8" s="106">
        <v>158000</v>
      </c>
      <c r="F8" s="107">
        <v>1</v>
      </c>
      <c r="G8"/>
    </row>
    <row r="9" spans="1:7" s="72" customFormat="1" ht="12" customHeight="1" thickBot="1" x14ac:dyDescent="0.25">
      <c r="A9" s="70">
        <v>203000</v>
      </c>
      <c r="B9" s="71" t="s">
        <v>51</v>
      </c>
      <c r="E9" s="106">
        <v>203000</v>
      </c>
      <c r="F9" s="107">
        <v>1</v>
      </c>
      <c r="G9"/>
    </row>
    <row r="10" spans="1:7" s="72" customFormat="1" ht="12" customHeight="1" thickBot="1" x14ac:dyDescent="0.25">
      <c r="A10" s="70">
        <v>205000</v>
      </c>
      <c r="B10" s="71" t="s">
        <v>52</v>
      </c>
      <c r="E10" s="106">
        <v>205000</v>
      </c>
      <c r="F10" s="107">
        <v>1</v>
      </c>
      <c r="G10"/>
    </row>
    <row r="11" spans="1:7" s="72" customFormat="1" ht="12" customHeight="1" thickBot="1" x14ac:dyDescent="0.25">
      <c r="A11" s="75">
        <v>213000</v>
      </c>
      <c r="B11" s="76" t="s">
        <v>53</v>
      </c>
      <c r="E11" s="106">
        <v>213000</v>
      </c>
      <c r="F11" s="107">
        <v>1</v>
      </c>
      <c r="G11"/>
    </row>
    <row r="12" spans="1:7" s="72" customFormat="1" ht="12" customHeight="1" thickBot="1" x14ac:dyDescent="0.25">
      <c r="A12" s="75">
        <v>227000</v>
      </c>
      <c r="B12" s="76" t="s">
        <v>54</v>
      </c>
      <c r="E12" s="106">
        <v>227000</v>
      </c>
      <c r="F12" s="107">
        <v>1</v>
      </c>
      <c r="G12"/>
    </row>
    <row r="13" spans="1:7" s="72" customFormat="1" ht="12" customHeight="1" x14ac:dyDescent="0.2">
      <c r="A13" s="77">
        <v>239000</v>
      </c>
      <c r="B13" s="78" t="s">
        <v>110</v>
      </c>
      <c r="E13" s="106">
        <v>239000</v>
      </c>
      <c r="F13" s="107">
        <v>1</v>
      </c>
      <c r="G13"/>
    </row>
    <row r="14" spans="1:7" s="72" customFormat="1" ht="12" customHeight="1" x14ac:dyDescent="0.2">
      <c r="A14" s="79">
        <v>239310</v>
      </c>
      <c r="B14" s="72" t="s">
        <v>119</v>
      </c>
      <c r="E14" s="106">
        <v>239310</v>
      </c>
      <c r="F14" s="107">
        <v>1</v>
      </c>
      <c r="G14"/>
    </row>
    <row r="15" spans="1:7" s="81" customFormat="1" ht="12" customHeight="1" x14ac:dyDescent="0.2">
      <c r="A15" s="77">
        <v>239380</v>
      </c>
      <c r="B15" s="108" t="s">
        <v>114</v>
      </c>
      <c r="E15" s="106">
        <v>239380</v>
      </c>
      <c r="F15" s="107">
        <v>1</v>
      </c>
      <c r="G15"/>
    </row>
    <row r="16" spans="1:7" s="72" customFormat="1" ht="12" customHeight="1" x14ac:dyDescent="0.2">
      <c r="A16" s="79">
        <v>239420</v>
      </c>
      <c r="B16" s="80" t="s">
        <v>122</v>
      </c>
      <c r="E16" s="106">
        <v>239420</v>
      </c>
      <c r="F16" s="107">
        <v>1</v>
      </c>
      <c r="G16"/>
    </row>
    <row r="17" spans="1:7" s="81" customFormat="1" ht="12" customHeight="1" x14ac:dyDescent="0.2">
      <c r="A17" s="79">
        <v>239430</v>
      </c>
      <c r="B17" s="108" t="s">
        <v>120</v>
      </c>
      <c r="E17" s="106">
        <v>239430</v>
      </c>
      <c r="F17" s="107">
        <v>1</v>
      </c>
      <c r="G17"/>
    </row>
    <row r="18" spans="1:7" s="81" customFormat="1" ht="12" customHeight="1" x14ac:dyDescent="0.2">
      <c r="A18" s="77">
        <v>239440</v>
      </c>
      <c r="B18" s="78" t="s">
        <v>55</v>
      </c>
      <c r="E18" s="106">
        <v>239440</v>
      </c>
      <c r="F18" s="107">
        <v>1</v>
      </c>
      <c r="G18"/>
    </row>
    <row r="19" spans="1:7" s="72" customFormat="1" ht="12" customHeight="1" x14ac:dyDescent="0.2">
      <c r="A19" s="77">
        <v>239441</v>
      </c>
      <c r="B19" s="78" t="s">
        <v>55</v>
      </c>
      <c r="E19" s="106">
        <v>239441</v>
      </c>
      <c r="F19" s="107">
        <v>1</v>
      </c>
      <c r="G19"/>
    </row>
    <row r="20" spans="1:7" s="72" customFormat="1" ht="12" customHeight="1" x14ac:dyDescent="0.2">
      <c r="A20" s="79">
        <v>239450</v>
      </c>
      <c r="B20" s="80" t="s">
        <v>56</v>
      </c>
      <c r="E20" s="106">
        <v>239450</v>
      </c>
      <c r="F20" s="107">
        <v>1</v>
      </c>
    </row>
    <row r="21" spans="1:7" s="81" customFormat="1" ht="12" customHeight="1" x14ac:dyDescent="0.2">
      <c r="A21" s="82">
        <v>239481</v>
      </c>
      <c r="B21" s="78" t="s">
        <v>57</v>
      </c>
      <c r="E21" s="106">
        <v>239481</v>
      </c>
      <c r="F21" s="107">
        <v>1</v>
      </c>
    </row>
    <row r="22" spans="1:7" s="72" customFormat="1" ht="12" customHeight="1" x14ac:dyDescent="0.2">
      <c r="A22" s="77">
        <v>239492</v>
      </c>
      <c r="B22" s="78" t="s">
        <v>58</v>
      </c>
      <c r="E22" s="106">
        <v>239492</v>
      </c>
      <c r="F22" s="107">
        <v>1</v>
      </c>
    </row>
    <row r="23" spans="1:7" s="72" customFormat="1" ht="12" customHeight="1" x14ac:dyDescent="0.2">
      <c r="A23" s="79">
        <v>239500</v>
      </c>
      <c r="B23" s="80" t="s">
        <v>59</v>
      </c>
      <c r="E23" s="106">
        <v>239500</v>
      </c>
      <c r="F23" s="107">
        <v>1</v>
      </c>
    </row>
    <row r="24" spans="1:7" s="81" customFormat="1" ht="12" customHeight="1" x14ac:dyDescent="0.2">
      <c r="A24" s="79">
        <v>239710</v>
      </c>
      <c r="B24" s="83" t="s">
        <v>60</v>
      </c>
      <c r="E24" s="106">
        <v>239710</v>
      </c>
      <c r="F24" s="107">
        <v>1</v>
      </c>
    </row>
    <row r="25" spans="1:7" s="81" customFormat="1" ht="12" customHeight="1" x14ac:dyDescent="0.2">
      <c r="A25" s="79">
        <v>239720</v>
      </c>
      <c r="B25" s="83" t="s">
        <v>61</v>
      </c>
      <c r="E25" s="106">
        <v>239720</v>
      </c>
      <c r="F25" s="107">
        <v>1</v>
      </c>
    </row>
    <row r="26" spans="1:7" s="81" customFormat="1" ht="12" customHeight="1" x14ac:dyDescent="0.2">
      <c r="A26" s="79">
        <v>239740</v>
      </c>
      <c r="B26" s="72" t="s">
        <v>121</v>
      </c>
      <c r="E26" s="106">
        <v>239740</v>
      </c>
      <c r="F26" s="107">
        <v>1</v>
      </c>
    </row>
    <row r="27" spans="1:7" s="81" customFormat="1" ht="12" customHeight="1" x14ac:dyDescent="0.2">
      <c r="A27" s="79">
        <v>239750</v>
      </c>
      <c r="B27" s="83" t="s">
        <v>126</v>
      </c>
      <c r="E27" s="106">
        <v>239750</v>
      </c>
      <c r="F27" s="107">
        <v>1</v>
      </c>
    </row>
    <row r="28" spans="1:7" s="81" customFormat="1" ht="12" customHeight="1" x14ac:dyDescent="0.2">
      <c r="A28" s="84">
        <v>239800</v>
      </c>
      <c r="B28" s="80" t="s">
        <v>127</v>
      </c>
      <c r="E28" s="106">
        <v>239800</v>
      </c>
      <c r="F28" s="107">
        <v>1</v>
      </c>
    </row>
    <row r="29" spans="1:7" s="72" customFormat="1" ht="12" customHeight="1" thickBot="1" x14ac:dyDescent="0.25">
      <c r="A29" s="85">
        <v>239810</v>
      </c>
      <c r="B29" s="86" t="s">
        <v>115</v>
      </c>
      <c r="E29" s="106">
        <v>239810</v>
      </c>
      <c r="F29" s="107">
        <v>1</v>
      </c>
    </row>
    <row r="30" spans="1:7" s="72" customFormat="1" ht="12" customHeight="1" thickBot="1" x14ac:dyDescent="0.25">
      <c r="A30" s="87">
        <v>246000</v>
      </c>
      <c r="B30" s="88" t="s">
        <v>62</v>
      </c>
      <c r="E30" s="106">
        <v>246000</v>
      </c>
      <c r="F30" s="107">
        <v>1</v>
      </c>
    </row>
    <row r="31" spans="1:7" s="72" customFormat="1" ht="12" customHeight="1" thickBot="1" x14ac:dyDescent="0.25">
      <c r="A31" s="75">
        <v>249000</v>
      </c>
      <c r="B31" s="76" t="s">
        <v>116</v>
      </c>
      <c r="E31" s="106">
        <v>249000</v>
      </c>
      <c r="F31" s="107">
        <v>1</v>
      </c>
    </row>
    <row r="32" spans="1:7" s="72" customFormat="1" ht="12" customHeight="1" thickBot="1" x14ac:dyDescent="0.25">
      <c r="A32" s="75">
        <v>281000</v>
      </c>
      <c r="B32" s="76" t="s">
        <v>63</v>
      </c>
      <c r="E32" s="106">
        <v>281000</v>
      </c>
      <c r="F32" s="107">
        <v>1</v>
      </c>
    </row>
    <row r="33" spans="1:6" s="72" customFormat="1" ht="12" customHeight="1" x14ac:dyDescent="0.2">
      <c r="A33" s="89">
        <v>303000</v>
      </c>
      <c r="B33" s="90" t="s">
        <v>64</v>
      </c>
      <c r="E33" s="106">
        <v>303000</v>
      </c>
      <c r="F33" s="107">
        <v>1</v>
      </c>
    </row>
    <row r="34" spans="1:6" s="72" customFormat="1" ht="12" customHeight="1" thickBot="1" x14ac:dyDescent="0.25">
      <c r="A34" s="70">
        <v>303160</v>
      </c>
      <c r="B34" s="71" t="s">
        <v>65</v>
      </c>
      <c r="E34" s="106">
        <v>303160</v>
      </c>
      <c r="F34" s="107">
        <v>1</v>
      </c>
    </row>
    <row r="35" spans="1:6" s="72" customFormat="1" ht="12" customHeight="1" thickBot="1" x14ac:dyDescent="0.25">
      <c r="A35" s="75">
        <v>324000</v>
      </c>
      <c r="B35" s="76" t="s">
        <v>66</v>
      </c>
      <c r="E35" s="106">
        <v>324000</v>
      </c>
      <c r="F35" s="107">
        <v>1</v>
      </c>
    </row>
    <row r="36" spans="1:6" s="72" customFormat="1" ht="12" customHeight="1" thickBot="1" x14ac:dyDescent="0.25">
      <c r="A36" s="91">
        <v>325000</v>
      </c>
      <c r="B36" s="92" t="s">
        <v>67</v>
      </c>
      <c r="E36" s="106">
        <v>325000</v>
      </c>
      <c r="F36" s="107">
        <v>1</v>
      </c>
    </row>
    <row r="37" spans="1:6" s="72" customFormat="1" ht="12" customHeight="1" x14ac:dyDescent="0.2">
      <c r="A37" s="89">
        <v>328000</v>
      </c>
      <c r="B37" s="90" t="s">
        <v>68</v>
      </c>
      <c r="E37" s="106">
        <v>328000</v>
      </c>
      <c r="F37" s="107">
        <v>1</v>
      </c>
    </row>
    <row r="38" spans="1:6" s="72" customFormat="1" ht="12" customHeight="1" thickBot="1" x14ac:dyDescent="0.25">
      <c r="A38" s="70">
        <v>379000</v>
      </c>
      <c r="B38" s="71" t="s">
        <v>69</v>
      </c>
      <c r="E38" s="106">
        <v>379000</v>
      </c>
      <c r="F38" s="107">
        <v>1</v>
      </c>
    </row>
    <row r="39" spans="1:6" s="72" customFormat="1" ht="12" customHeight="1" thickBot="1" x14ac:dyDescent="0.25">
      <c r="A39" s="70">
        <v>399000</v>
      </c>
      <c r="B39" s="71" t="s">
        <v>70</v>
      </c>
      <c r="E39" s="106">
        <v>399000</v>
      </c>
      <c r="F39" s="107">
        <v>1</v>
      </c>
    </row>
    <row r="40" spans="1:6" s="72" customFormat="1" ht="12" customHeight="1" thickBot="1" x14ac:dyDescent="0.25">
      <c r="A40" s="70">
        <v>408000</v>
      </c>
      <c r="B40" s="71" t="s">
        <v>71</v>
      </c>
      <c r="E40" s="106">
        <v>408000</v>
      </c>
      <c r="F40" s="107">
        <v>1</v>
      </c>
    </row>
    <row r="41" spans="1:6" s="72" customFormat="1" ht="12" customHeight="1" thickBot="1" x14ac:dyDescent="0.25">
      <c r="A41" s="91">
        <v>408200</v>
      </c>
      <c r="B41" s="94" t="s">
        <v>72</v>
      </c>
      <c r="E41" s="106">
        <v>408200</v>
      </c>
      <c r="F41" s="107">
        <v>1</v>
      </c>
    </row>
    <row r="42" spans="1:6" s="72" customFormat="1" ht="12" customHeight="1" thickBot="1" x14ac:dyDescent="0.25">
      <c r="A42" s="87">
        <v>408400</v>
      </c>
      <c r="B42" s="95" t="s">
        <v>73</v>
      </c>
      <c r="E42" s="106">
        <v>408400</v>
      </c>
      <c r="F42" s="107">
        <v>1</v>
      </c>
    </row>
    <row r="43" spans="1:6" s="81" customFormat="1" ht="12" customHeight="1" thickBot="1" x14ac:dyDescent="0.25">
      <c r="A43" s="87">
        <v>408700</v>
      </c>
      <c r="B43" s="95" t="s">
        <v>74</v>
      </c>
      <c r="E43" s="106">
        <v>408700</v>
      </c>
      <c r="F43" s="107">
        <v>1</v>
      </c>
    </row>
    <row r="44" spans="1:6" s="81" customFormat="1" ht="12" customHeight="1" thickBot="1" x14ac:dyDescent="0.25">
      <c r="A44" s="87">
        <v>414000</v>
      </c>
      <c r="B44" s="96" t="s">
        <v>75</v>
      </c>
      <c r="E44" s="106">
        <v>414000</v>
      </c>
      <c r="F44" s="107">
        <v>1</v>
      </c>
    </row>
    <row r="45" spans="1:6" s="81" customFormat="1" ht="12" customHeight="1" x14ac:dyDescent="0.2">
      <c r="A45" s="77">
        <v>416000</v>
      </c>
      <c r="B45" s="78" t="s">
        <v>76</v>
      </c>
      <c r="E45" s="106">
        <v>416000</v>
      </c>
      <c r="F45" s="107">
        <v>1</v>
      </c>
    </row>
    <row r="46" spans="1:6" s="72" customFormat="1" ht="12" customHeight="1" thickBot="1" x14ac:dyDescent="0.25">
      <c r="A46" s="70">
        <v>416778</v>
      </c>
      <c r="B46" s="71" t="s">
        <v>77</v>
      </c>
      <c r="E46" s="106">
        <v>416778</v>
      </c>
      <c r="F46" s="107">
        <v>1</v>
      </c>
    </row>
    <row r="47" spans="1:6" s="72" customFormat="1" ht="12" customHeight="1" x14ac:dyDescent="0.2">
      <c r="A47" s="77">
        <v>423000</v>
      </c>
      <c r="B47" s="78" t="s">
        <v>78</v>
      </c>
      <c r="E47" s="106">
        <v>423000</v>
      </c>
      <c r="F47" s="107">
        <v>1</v>
      </c>
    </row>
    <row r="48" spans="1:6" s="72" customFormat="1" ht="12" customHeight="1" thickBot="1" x14ac:dyDescent="0.25">
      <c r="A48" s="70">
        <v>423085</v>
      </c>
      <c r="B48" s="71" t="s">
        <v>79</v>
      </c>
      <c r="E48" s="106">
        <v>423085</v>
      </c>
      <c r="F48" s="107">
        <v>1</v>
      </c>
    </row>
    <row r="49" spans="1:6" s="72" customFormat="1" ht="12" customHeight="1" thickBot="1" x14ac:dyDescent="0.25">
      <c r="A49" s="91">
        <v>425000</v>
      </c>
      <c r="B49" s="92" t="s">
        <v>80</v>
      </c>
      <c r="E49" s="106">
        <v>425000</v>
      </c>
      <c r="F49" s="107">
        <v>1</v>
      </c>
    </row>
    <row r="50" spans="1:6" s="72" customFormat="1" ht="12" customHeight="1" x14ac:dyDescent="0.2">
      <c r="A50" s="79">
        <v>429000</v>
      </c>
      <c r="B50" s="80" t="s">
        <v>81</v>
      </c>
      <c r="E50" s="106">
        <v>429000</v>
      </c>
      <c r="F50" s="107">
        <v>1</v>
      </c>
    </row>
    <row r="51" spans="1:6" s="72" customFormat="1" ht="12" customHeight="1" thickBot="1" x14ac:dyDescent="0.25">
      <c r="A51" s="75">
        <v>429010</v>
      </c>
      <c r="B51" s="76" t="s">
        <v>82</v>
      </c>
      <c r="E51" s="106">
        <v>429010</v>
      </c>
      <c r="F51" s="107">
        <v>1</v>
      </c>
    </row>
    <row r="52" spans="1:6" s="72" customFormat="1" ht="12" customHeight="1" x14ac:dyDescent="0.2">
      <c r="A52" s="79">
        <v>454000</v>
      </c>
      <c r="B52" s="80" t="s">
        <v>83</v>
      </c>
      <c r="E52" s="106">
        <v>454000</v>
      </c>
      <c r="F52" s="107">
        <v>1</v>
      </c>
    </row>
    <row r="53" spans="1:6" s="72" customFormat="1" ht="12" customHeight="1" thickBot="1" x14ac:dyDescent="0.25">
      <c r="A53" s="79">
        <v>462000</v>
      </c>
      <c r="B53" s="80" t="s">
        <v>84</v>
      </c>
      <c r="E53" s="106">
        <v>462000</v>
      </c>
      <c r="F53" s="107">
        <v>1</v>
      </c>
    </row>
    <row r="54" spans="1:6" s="72" customFormat="1" ht="12" customHeight="1" thickBot="1" x14ac:dyDescent="0.25">
      <c r="A54" s="87">
        <v>470000</v>
      </c>
      <c r="B54" s="99" t="s">
        <v>85</v>
      </c>
      <c r="E54" s="106">
        <v>470000</v>
      </c>
      <c r="F54" s="107">
        <v>1</v>
      </c>
    </row>
    <row r="55" spans="1:6" s="72" customFormat="1" ht="12" customHeight="1" thickBot="1" x14ac:dyDescent="0.25">
      <c r="A55" s="91">
        <v>489050</v>
      </c>
      <c r="B55" s="100" t="s">
        <v>86</v>
      </c>
      <c r="E55" s="106">
        <v>489050</v>
      </c>
      <c r="F55" s="107">
        <v>1</v>
      </c>
    </row>
    <row r="56" spans="1:6" s="72" customFormat="1" ht="12" customHeight="1" thickBot="1" x14ac:dyDescent="0.25">
      <c r="A56" s="91">
        <v>489080</v>
      </c>
      <c r="B56" s="92" t="s">
        <v>87</v>
      </c>
      <c r="E56" s="106">
        <v>489080</v>
      </c>
      <c r="F56" s="107">
        <v>1</v>
      </c>
    </row>
    <row r="57" spans="1:6" s="72" customFormat="1" ht="12" customHeight="1" thickBot="1" x14ac:dyDescent="0.25">
      <c r="A57" s="91">
        <v>490000</v>
      </c>
      <c r="B57" s="92" t="s">
        <v>88</v>
      </c>
      <c r="E57" s="106">
        <v>490000</v>
      </c>
      <c r="F57" s="107">
        <v>1</v>
      </c>
    </row>
    <row r="58" spans="1:6" s="72" customFormat="1" ht="12" customHeight="1" thickBot="1" x14ac:dyDescent="0.25">
      <c r="A58" s="75">
        <v>491000</v>
      </c>
      <c r="B58" s="76" t="s">
        <v>89</v>
      </c>
      <c r="E58" s="106">
        <v>491000</v>
      </c>
      <c r="F58" s="107">
        <v>1</v>
      </c>
    </row>
    <row r="59" spans="1:6" s="72" customFormat="1" ht="12" customHeight="1" thickBot="1" x14ac:dyDescent="0.25">
      <c r="A59" s="87" t="s">
        <v>46</v>
      </c>
      <c r="B59" s="92" t="s">
        <v>90</v>
      </c>
      <c r="E59" s="106">
        <v>711000</v>
      </c>
      <c r="F59" s="107">
        <v>1</v>
      </c>
    </row>
    <row r="60" spans="1:6" s="72" customFormat="1" ht="12" customHeight="1" thickBot="1" x14ac:dyDescent="0.25">
      <c r="A60" s="75">
        <v>711000</v>
      </c>
      <c r="B60" s="76" t="s">
        <v>91</v>
      </c>
      <c r="E60" s="106">
        <v>711307</v>
      </c>
      <c r="F60" s="107">
        <v>1</v>
      </c>
    </row>
    <row r="61" spans="1:6" s="72" customFormat="1" ht="12" customHeight="1" thickBot="1" x14ac:dyDescent="0.25">
      <c r="A61" s="77">
        <v>711307</v>
      </c>
      <c r="B61" s="78" t="s">
        <v>92</v>
      </c>
      <c r="E61" s="106">
        <v>715000</v>
      </c>
      <c r="F61" s="107">
        <v>1</v>
      </c>
    </row>
    <row r="62" spans="1:6" s="97" customFormat="1" ht="12" customHeight="1" x14ac:dyDescent="0.2">
      <c r="A62" s="93">
        <v>715000</v>
      </c>
      <c r="B62" s="101" t="s">
        <v>93</v>
      </c>
      <c r="E62" s="106">
        <v>720000</v>
      </c>
      <c r="F62" s="107">
        <v>1</v>
      </c>
    </row>
    <row r="63" spans="1:6" s="98" customFormat="1" ht="12" customHeight="1" thickBot="1" x14ac:dyDescent="0.25">
      <c r="A63" s="75">
        <v>720000</v>
      </c>
      <c r="B63" s="76" t="s">
        <v>94</v>
      </c>
      <c r="E63" s="106">
        <v>722000</v>
      </c>
      <c r="F63" s="107">
        <v>1</v>
      </c>
    </row>
    <row r="64" spans="1:6" s="72" customFormat="1" ht="12" customHeight="1" thickBot="1" x14ac:dyDescent="0.25">
      <c r="A64" s="77">
        <v>722000</v>
      </c>
      <c r="B64" s="78" t="s">
        <v>95</v>
      </c>
      <c r="E64" s="106">
        <v>726000</v>
      </c>
      <c r="F64" s="107">
        <v>1</v>
      </c>
    </row>
    <row r="65" spans="1:6" s="72" customFormat="1" ht="12" customHeight="1" thickBot="1" x14ac:dyDescent="0.25">
      <c r="A65" s="91">
        <v>726000</v>
      </c>
      <c r="B65" s="92" t="s">
        <v>96</v>
      </c>
      <c r="E65" s="106">
        <v>732000</v>
      </c>
      <c r="F65" s="107">
        <v>1</v>
      </c>
    </row>
    <row r="66" spans="1:6" s="72" customFormat="1" ht="12" customHeight="1" thickBot="1" x14ac:dyDescent="0.25">
      <c r="A66" s="91">
        <v>732000</v>
      </c>
      <c r="B66" s="92" t="s">
        <v>97</v>
      </c>
      <c r="E66" s="106">
        <v>739000</v>
      </c>
      <c r="F66" s="107">
        <v>1</v>
      </c>
    </row>
    <row r="67" spans="1:6" s="72" customFormat="1" ht="12" customHeight="1" x14ac:dyDescent="0.2">
      <c r="A67" s="77">
        <v>739000</v>
      </c>
      <c r="B67" s="78" t="s">
        <v>98</v>
      </c>
      <c r="E67" s="106">
        <v>760000</v>
      </c>
      <c r="F67" s="107">
        <v>1</v>
      </c>
    </row>
    <row r="68" spans="1:6" s="72" customFormat="1" ht="12" customHeight="1" thickBot="1" x14ac:dyDescent="0.25">
      <c r="A68" s="70">
        <v>760000</v>
      </c>
      <c r="B68" s="71" t="s">
        <v>99</v>
      </c>
      <c r="E68" s="106">
        <v>776000</v>
      </c>
      <c r="F68" s="107">
        <v>1</v>
      </c>
    </row>
    <row r="69" spans="1:6" s="72" customFormat="1" ht="12" customHeight="1" thickBot="1" x14ac:dyDescent="0.25">
      <c r="A69" s="77">
        <v>776000</v>
      </c>
      <c r="B69" s="78" t="s">
        <v>143</v>
      </c>
      <c r="E69" s="106">
        <v>776070</v>
      </c>
      <c r="F69" s="107">
        <v>1</v>
      </c>
    </row>
    <row r="70" spans="1:6" s="72" customFormat="1" ht="12" customHeight="1" thickBot="1" x14ac:dyDescent="0.25">
      <c r="A70" s="91">
        <v>776070</v>
      </c>
      <c r="B70" s="92" t="s">
        <v>144</v>
      </c>
      <c r="E70" s="106">
        <v>778000</v>
      </c>
      <c r="F70" s="107">
        <v>1</v>
      </c>
    </row>
    <row r="71" spans="1:6" s="72" customFormat="1" ht="12" customHeight="1" x14ac:dyDescent="0.2">
      <c r="A71" s="77">
        <v>778000</v>
      </c>
      <c r="B71" s="78" t="s">
        <v>100</v>
      </c>
      <c r="E71" s="106">
        <v>790000</v>
      </c>
      <c r="F71" s="107">
        <v>1</v>
      </c>
    </row>
    <row r="72" spans="1:6" s="72" customFormat="1" ht="12" customHeight="1" thickBot="1" x14ac:dyDescent="0.25">
      <c r="A72" s="79">
        <v>790000</v>
      </c>
      <c r="B72" s="80" t="s">
        <v>101</v>
      </c>
      <c r="E72" s="106">
        <v>818000</v>
      </c>
      <c r="F72" s="107">
        <v>1</v>
      </c>
    </row>
    <row r="73" spans="1:6" s="72" customFormat="1" ht="12" customHeight="1" thickBot="1" x14ac:dyDescent="0.25">
      <c r="A73" s="93">
        <v>818000</v>
      </c>
      <c r="B73" s="101" t="s">
        <v>102</v>
      </c>
      <c r="E73" s="106">
        <v>818350</v>
      </c>
      <c r="F73" s="107">
        <v>1</v>
      </c>
    </row>
    <row r="74" spans="1:6" s="72" customFormat="1" ht="12" customHeight="1" thickBot="1" x14ac:dyDescent="0.25">
      <c r="A74" s="93">
        <v>818350</v>
      </c>
      <c r="B74" s="90" t="s">
        <v>103</v>
      </c>
      <c r="E74" s="106">
        <v>819000</v>
      </c>
      <c r="F74" s="107">
        <v>1</v>
      </c>
    </row>
    <row r="75" spans="1:6" s="72" customFormat="1" ht="12" customHeight="1" thickBot="1" x14ac:dyDescent="0.25">
      <c r="A75" s="89">
        <v>819000</v>
      </c>
      <c r="B75" s="90" t="s">
        <v>104</v>
      </c>
      <c r="E75" s="106">
        <v>831000</v>
      </c>
      <c r="F75" s="107">
        <v>1</v>
      </c>
    </row>
    <row r="76" spans="1:6" s="72" customFormat="1" ht="12" customHeight="1" thickBot="1" x14ac:dyDescent="0.25">
      <c r="A76" s="93">
        <v>831000</v>
      </c>
      <c r="B76" s="101" t="s">
        <v>105</v>
      </c>
      <c r="E76" s="106">
        <v>846000</v>
      </c>
      <c r="F76" s="107">
        <v>1</v>
      </c>
    </row>
    <row r="77" spans="1:6" s="72" customFormat="1" ht="12" customHeight="1" x14ac:dyDescent="0.2">
      <c r="A77" s="93">
        <v>846000</v>
      </c>
      <c r="B77" s="101" t="s">
        <v>106</v>
      </c>
      <c r="E77" s="106">
        <v>869000</v>
      </c>
      <c r="F77" s="107">
        <v>1</v>
      </c>
    </row>
    <row r="78" spans="1:6" s="72" customFormat="1" ht="12" customHeight="1" thickBot="1" x14ac:dyDescent="0.25">
      <c r="A78" s="75">
        <v>869000</v>
      </c>
      <c r="B78" s="76" t="s">
        <v>107</v>
      </c>
      <c r="E78" s="106">
        <v>874000</v>
      </c>
      <c r="F78" s="107">
        <v>1</v>
      </c>
    </row>
    <row r="79" spans="1:6" s="72" customFormat="1" ht="12" customHeight="1" x14ac:dyDescent="0.2">
      <c r="A79" s="93">
        <v>874000</v>
      </c>
      <c r="B79" s="101" t="s">
        <v>108</v>
      </c>
      <c r="E79" s="106" t="s">
        <v>45</v>
      </c>
      <c r="F79" s="107">
        <v>1</v>
      </c>
    </row>
    <row r="80" spans="1:6" s="72" customFormat="1" ht="12" customHeight="1" x14ac:dyDescent="0.2">
      <c r="A80" s="102"/>
      <c r="B80" s="102"/>
      <c r="E80" s="106" t="s">
        <v>46</v>
      </c>
      <c r="F80" s="107">
        <v>1</v>
      </c>
    </row>
    <row r="81" spans="1:6" s="72" customFormat="1" ht="12" customHeight="1" x14ac:dyDescent="0.2">
      <c r="A81" s="104"/>
      <c r="B81" s="102"/>
      <c r="E81" s="106" t="s">
        <v>112</v>
      </c>
      <c r="F81" s="107">
        <v>78</v>
      </c>
    </row>
    <row r="82" spans="1:6" s="72" customFormat="1" ht="12" customHeight="1" x14ac:dyDescent="0.2">
      <c r="A82" s="104"/>
      <c r="B82" s="102"/>
    </row>
    <row r="83" spans="1:6" s="72" customFormat="1" ht="12" customHeight="1" x14ac:dyDescent="0.2">
      <c r="A83" s="104"/>
      <c r="B83" s="102"/>
    </row>
    <row r="84" spans="1:6" s="72" customFormat="1" ht="12" customHeight="1" x14ac:dyDescent="0.2">
      <c r="A84" s="104"/>
      <c r="B84" s="102"/>
    </row>
    <row r="85" spans="1:6" s="72" customFormat="1" ht="12" customHeight="1" x14ac:dyDescent="0.2">
      <c r="A85" s="104"/>
      <c r="B85" s="102"/>
    </row>
    <row r="86" spans="1:6" s="81" customFormat="1" ht="12" customHeight="1" x14ac:dyDescent="0.2">
      <c r="A86" s="104"/>
      <c r="B86" s="102"/>
    </row>
    <row r="87" spans="1:6" ht="12" customHeight="1" x14ac:dyDescent="0.2"/>
    <row r="88" spans="1:6" ht="12" customHeight="1" x14ac:dyDescent="0.2"/>
    <row r="89" spans="1:6" ht="12" customHeight="1" x14ac:dyDescent="0.2"/>
    <row r="90" spans="1:6" ht="12" customHeight="1" x14ac:dyDescent="0.2"/>
    <row r="91" spans="1:6" ht="12" customHeight="1" x14ac:dyDescent="0.2"/>
    <row r="92" spans="1:6" ht="12" customHeight="1" x14ac:dyDescent="0.2"/>
    <row r="93" spans="1:6" ht="12" customHeight="1" x14ac:dyDescent="0.2"/>
    <row r="94" spans="1:6" ht="12" customHeight="1" x14ac:dyDescent="0.2"/>
    <row r="95" spans="1:6" ht="12" customHeight="1" x14ac:dyDescent="0.2"/>
    <row r="96" spans="1:6" ht="12" customHeight="1" x14ac:dyDescent="0.2"/>
    <row r="97" ht="12.75" customHeight="1" x14ac:dyDescent="0.2"/>
    <row r="98" ht="12.75"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spans="1:2" ht="12.2" customHeight="1" x14ac:dyDescent="0.2"/>
    <row r="114" spans="1:2" ht="12.2" customHeight="1" x14ac:dyDescent="0.2"/>
    <row r="115" spans="1:2" ht="12.2" customHeight="1" x14ac:dyDescent="0.2"/>
    <row r="116" spans="1:2" ht="12.2" customHeight="1" x14ac:dyDescent="0.2"/>
    <row r="117" spans="1:2" s="103" customFormat="1" ht="12" customHeight="1" x14ac:dyDescent="0.2">
      <c r="A117" s="104"/>
      <c r="B117" s="102"/>
    </row>
  </sheetData>
  <autoFilter ref="E2:G81"/>
  <printOptions horizontalCentered="1" gridLines="1"/>
  <pageMargins left="0.17" right="0.17" top="0.22" bottom="0.39" header="0" footer="0"/>
  <pageSetup paperSize="5" scale="68" orientation="portrait" copies="2" r:id="rId2"/>
  <headerFooter alignWithMargins="0">
    <oddFooter>&amp;L&amp;8&amp;Z&amp;F&amp;R&amp;8Revised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FAYT</vt:lpstr>
      <vt:lpstr>FAYT example</vt:lpstr>
      <vt:lpstr>Code</vt:lpstr>
      <vt:lpstr>DA List</vt:lpstr>
      <vt:lpstr>FAYT!Print_Area</vt:lpstr>
      <vt:lpstr>'FAYT example'!Print_Area</vt:lpstr>
    </vt:vector>
  </TitlesOfParts>
  <Company>Rice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Nguyen</dc:creator>
  <cp:lastModifiedBy>Kim Parr</cp:lastModifiedBy>
  <cp:lastPrinted>2019-07-29T19:44:38Z</cp:lastPrinted>
  <dcterms:created xsi:type="dcterms:W3CDTF">2019-06-28T14:53:02Z</dcterms:created>
  <dcterms:modified xsi:type="dcterms:W3CDTF">2020-11-03T19:24:35Z</dcterms:modified>
</cp:coreProperties>
</file>